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ДАППЫ\ПФХД 2023\ПФХД 2023 с 1 сентября\"/>
    </mc:Choice>
  </mc:AlternateContent>
  <bookViews>
    <workbookView xWindow="0" yWindow="0" windowWidth="21600" windowHeight="9285" tabRatio="724"/>
  </bookViews>
  <sheets>
    <sheet name="29.12.2023" sheetId="1" r:id="rId1"/>
  </sheets>
  <definedNames>
    <definedName name="_xlnm.Print_Area" localSheetId="0">'29.12.2023'!$A$1:$K$342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4" i="1" l="1"/>
  <c r="H327" i="1"/>
  <c r="H326" i="1"/>
  <c r="H325" i="1"/>
  <c r="H295" i="1"/>
  <c r="H294" i="1"/>
  <c r="H293" i="1"/>
  <c r="H277" i="1"/>
  <c r="H279" i="1"/>
  <c r="H280" i="1"/>
  <c r="H278" i="1"/>
  <c r="H275" i="1"/>
  <c r="H115" i="1"/>
  <c r="H36" i="1"/>
  <c r="H98" i="1"/>
  <c r="H96" i="1"/>
  <c r="H34" i="1" s="1"/>
  <c r="H80" i="1"/>
  <c r="H225" i="1"/>
  <c r="H281" i="1" s="1"/>
  <c r="H39" i="1"/>
  <c r="I281" i="1"/>
  <c r="J281" i="1"/>
  <c r="H276" i="1"/>
  <c r="H233" i="1" l="1"/>
  <c r="H149" i="1" s="1"/>
  <c r="H33" i="1"/>
  <c r="H45" i="1" l="1"/>
  <c r="H44" i="1" s="1"/>
  <c r="I34" i="1"/>
  <c r="J34" i="1"/>
  <c r="I45" i="1"/>
  <c r="J45" i="1"/>
  <c r="I282" i="1" l="1"/>
  <c r="J282" i="1"/>
  <c r="I38" i="1"/>
  <c r="J38" i="1"/>
  <c r="H38" i="1"/>
  <c r="I149" i="1"/>
  <c r="J149" i="1"/>
  <c r="H60" i="1"/>
  <c r="H282" i="1"/>
  <c r="H290" i="1"/>
  <c r="H30" i="1"/>
  <c r="H337" i="1"/>
  <c r="C337" i="1"/>
  <c r="H274" i="1" l="1"/>
  <c r="H273" i="1" s="1"/>
  <c r="H298" i="1"/>
  <c r="I275" i="1"/>
  <c r="J275" i="1"/>
  <c r="I276" i="1"/>
  <c r="J276" i="1"/>
  <c r="I277" i="1"/>
  <c r="J277" i="1"/>
  <c r="I287" i="1"/>
  <c r="J287" i="1"/>
  <c r="I288" i="1"/>
  <c r="J288" i="1"/>
  <c r="I289" i="1"/>
  <c r="J289" i="1"/>
  <c r="I290" i="1"/>
  <c r="J290" i="1"/>
  <c r="I291" i="1"/>
  <c r="J291" i="1"/>
  <c r="I293" i="1"/>
  <c r="J293" i="1"/>
  <c r="I294" i="1"/>
  <c r="J294" i="1"/>
  <c r="I295" i="1"/>
  <c r="J295" i="1"/>
  <c r="I296" i="1"/>
  <c r="J296" i="1"/>
  <c r="I297" i="1"/>
  <c r="J297" i="1"/>
  <c r="I299" i="1"/>
  <c r="J299" i="1"/>
  <c r="I301" i="1"/>
  <c r="J301" i="1"/>
  <c r="I303" i="1"/>
  <c r="J303" i="1"/>
  <c r="I305" i="1"/>
  <c r="J305" i="1"/>
  <c r="I307" i="1"/>
  <c r="J307" i="1"/>
  <c r="I309" i="1"/>
  <c r="J309" i="1"/>
  <c r="I311" i="1"/>
  <c r="J311" i="1"/>
  <c r="J310" i="1"/>
  <c r="J308" i="1"/>
  <c r="J306" i="1"/>
  <c r="J304" i="1"/>
  <c r="J302" i="1"/>
  <c r="J300" i="1"/>
  <c r="J298" i="1"/>
  <c r="J292" i="1"/>
  <c r="J82" i="1"/>
  <c r="I310" i="1"/>
  <c r="I308" i="1"/>
  <c r="I306" i="1"/>
  <c r="I304" i="1"/>
  <c r="I302" i="1"/>
  <c r="I300" i="1"/>
  <c r="I298" i="1"/>
  <c r="I292" i="1"/>
  <c r="I82" i="1"/>
  <c r="H82" i="1"/>
  <c r="J256" i="1"/>
  <c r="J251" i="1"/>
  <c r="J247" i="1"/>
  <c r="J244" i="1"/>
  <c r="J145" i="1" s="1"/>
  <c r="J143" i="1"/>
  <c r="J137" i="1"/>
  <c r="J135" i="1"/>
  <c r="J115" i="1"/>
  <c r="J114" i="1" s="1"/>
  <c r="I256" i="1"/>
  <c r="I251" i="1"/>
  <c r="I247" i="1"/>
  <c r="I244" i="1"/>
  <c r="I145" i="1" s="1"/>
  <c r="I143" i="1"/>
  <c r="I137" i="1"/>
  <c r="I135" i="1"/>
  <c r="I115" i="1"/>
  <c r="I114" i="1" s="1"/>
  <c r="I286" i="1" l="1"/>
  <c r="J286" i="1"/>
  <c r="H95" i="1"/>
  <c r="I132" i="1" l="1"/>
  <c r="I95" i="1" l="1"/>
  <c r="I126" i="1"/>
  <c r="I125" i="1" s="1"/>
  <c r="J274" i="1"/>
  <c r="I279" i="1"/>
  <c r="J279" i="1"/>
  <c r="J95" i="1"/>
  <c r="I274" i="1"/>
  <c r="I60" i="1"/>
  <c r="J132" i="1"/>
  <c r="I58" i="1" l="1"/>
  <c r="I278" i="1"/>
  <c r="J280" i="1"/>
  <c r="J278" i="1"/>
  <c r="J60" i="1"/>
  <c r="J58" i="1" s="1"/>
  <c r="J126" i="1"/>
  <c r="J125" i="1" s="1"/>
  <c r="I280" i="1"/>
  <c r="I57" i="1" l="1"/>
  <c r="J57" i="1"/>
  <c r="K320" i="1" l="1"/>
  <c r="I323" i="1"/>
  <c r="J323" i="1"/>
  <c r="I324" i="1"/>
  <c r="J324" i="1"/>
  <c r="I325" i="1"/>
  <c r="J325" i="1"/>
  <c r="I326" i="1"/>
  <c r="J326" i="1"/>
  <c r="I327" i="1"/>
  <c r="J327" i="1"/>
  <c r="H323" i="1"/>
  <c r="H311" i="1"/>
  <c r="H310" i="1"/>
  <c r="H302" i="1"/>
  <c r="H304" i="1"/>
  <c r="H306" i="1"/>
  <c r="H308" i="1"/>
  <c r="H300" i="1"/>
  <c r="H296" i="1"/>
  <c r="H291" i="1"/>
  <c r="H289" i="1"/>
  <c r="H288" i="1"/>
  <c r="H287" i="1"/>
  <c r="K286" i="1"/>
  <c r="H320" i="1" l="1"/>
  <c r="H319" i="1" s="1"/>
  <c r="J320" i="1"/>
  <c r="I320" i="1"/>
  <c r="K273" i="1"/>
  <c r="H272" i="1"/>
  <c r="I36" i="1"/>
  <c r="J36" i="1"/>
  <c r="I37" i="1"/>
  <c r="J37" i="1"/>
  <c r="I39" i="1"/>
  <c r="J39" i="1"/>
  <c r="I40" i="1"/>
  <c r="J40" i="1"/>
  <c r="I41" i="1"/>
  <c r="I33" i="1" s="1"/>
  <c r="J41" i="1"/>
  <c r="J33" i="1" s="1"/>
  <c r="I49" i="1"/>
  <c r="I44" i="1" s="1"/>
  <c r="J49" i="1"/>
  <c r="J44" i="1" s="1"/>
  <c r="H41" i="1"/>
  <c r="H40" i="1"/>
  <c r="H37" i="1"/>
  <c r="I273" i="1" l="1"/>
  <c r="J273" i="1"/>
  <c r="H307" i="1" l="1"/>
  <c r="H303" i="1"/>
  <c r="H292" i="1"/>
  <c r="H305" i="1"/>
  <c r="H301" i="1"/>
  <c r="H309" i="1"/>
  <c r="H299" i="1"/>
  <c r="H297" i="1"/>
  <c r="H286" i="1" l="1"/>
  <c r="H285" i="1" s="1"/>
  <c r="H284" i="1" s="1"/>
  <c r="H135" i="1"/>
  <c r="H271" i="1" l="1"/>
  <c r="H263" i="1" s="1"/>
  <c r="H330" i="1"/>
  <c r="H329" i="1" s="1"/>
  <c r="K272" i="1"/>
  <c r="K285" i="1"/>
  <c r="K284" i="1" s="1"/>
  <c r="K319" i="1"/>
  <c r="I316" i="1"/>
  <c r="I313" i="1" s="1"/>
  <c r="J316" i="1"/>
  <c r="J313" i="1" s="1"/>
  <c r="K316" i="1"/>
  <c r="K313" i="1" s="1"/>
  <c r="H316" i="1"/>
  <c r="H313" i="1" s="1"/>
  <c r="J319" i="1" l="1"/>
  <c r="I319" i="1"/>
  <c r="K271" i="1"/>
  <c r="K263" i="1" s="1"/>
  <c r="H132" i="1" l="1"/>
  <c r="H256" i="1"/>
  <c r="H251" i="1"/>
  <c r="H247" i="1"/>
  <c r="H244" i="1"/>
  <c r="H145" i="1" s="1"/>
  <c r="H143" i="1"/>
  <c r="H137" i="1"/>
  <c r="H114" i="1"/>
  <c r="L145" i="1" l="1"/>
  <c r="L271" i="1"/>
  <c r="J272" i="1"/>
  <c r="I272" i="1"/>
  <c r="I285" i="1"/>
  <c r="I284" i="1" s="1"/>
  <c r="J285" i="1"/>
  <c r="J284" i="1" s="1"/>
  <c r="H126" i="1"/>
  <c r="H125" i="1" s="1"/>
  <c r="J271" i="1" l="1"/>
  <c r="N271" i="1" s="1"/>
  <c r="I271" i="1"/>
  <c r="M271" i="1" s="1"/>
  <c r="H58" i="1"/>
  <c r="H57" i="1" s="1"/>
  <c r="I331" i="1" l="1"/>
  <c r="I329" i="1" s="1"/>
  <c r="J263" i="1"/>
  <c r="N145" i="1" s="1"/>
  <c r="J332" i="1"/>
  <c r="J329" i="1" s="1"/>
  <c r="I263" i="1"/>
  <c r="M145" i="1" s="1"/>
  <c r="I54" i="1"/>
  <c r="I52" i="1" s="1"/>
  <c r="J54" i="1"/>
  <c r="J52" i="1" s="1"/>
  <c r="H54" i="1"/>
  <c r="H52" i="1" s="1"/>
  <c r="I50" i="1"/>
  <c r="J50" i="1"/>
  <c r="H50" i="1"/>
  <c r="I30" i="1"/>
  <c r="J30" i="1"/>
  <c r="I42" i="1"/>
  <c r="J42" i="1"/>
  <c r="H42" i="1"/>
  <c r="H29" i="1" l="1"/>
  <c r="J29" i="1"/>
  <c r="I29" i="1"/>
  <c r="J15" i="1" l="1"/>
  <c r="B342" i="1" l="1"/>
  <c r="B14" i="1"/>
</calcChain>
</file>

<file path=xl/comments1.xml><?xml version="1.0" encoding="utf-8"?>
<comments xmlns="http://schemas.openxmlformats.org/spreadsheetml/2006/main">
  <authors>
    <author>vicaaciv06061981@gmail.com</author>
  </authors>
  <commentList>
    <comment ref="H266" authorId="0" shapeId="0">
      <text>
        <r>
          <rPr>
            <b/>
            <sz val="9"/>
            <color indexed="81"/>
            <rFont val="Tahoma"/>
            <family val="2"/>
            <charset val="204"/>
          </rPr>
          <t>кредиторская задолженность на 01.01.2022г.</t>
        </r>
      </text>
    </comment>
    <comment ref="B276" authorId="0" shapeId="0">
      <text>
        <r>
          <rPr>
            <b/>
            <sz val="9"/>
            <color indexed="81"/>
            <rFont val="Tahoma"/>
            <family val="2"/>
            <charset val="204"/>
          </rPr>
          <t>244 223.0</t>
        </r>
      </text>
    </comment>
    <comment ref="B277" authorId="0" shapeId="0">
      <text>
        <r>
          <rPr>
            <b/>
            <sz val="9"/>
            <color indexed="81"/>
            <rFont val="Tahoma"/>
            <family val="2"/>
            <charset val="204"/>
          </rPr>
          <t>247 223.0</t>
        </r>
      </text>
    </comment>
  </commentList>
</comments>
</file>

<file path=xl/sharedStrings.xml><?xml version="1.0" encoding="utf-8"?>
<sst xmlns="http://schemas.openxmlformats.org/spreadsheetml/2006/main" count="1651" uniqueCount="486">
  <si>
    <t>0001</t>
  </si>
  <si>
    <t>0002</t>
  </si>
  <si>
    <t>1000</t>
  </si>
  <si>
    <t>1100</t>
  </si>
  <si>
    <t>1200</t>
  </si>
  <si>
    <t>1210</t>
  </si>
  <si>
    <t>1300</t>
  </si>
  <si>
    <t>1400</t>
  </si>
  <si>
    <t>1410</t>
  </si>
  <si>
    <t>1420</t>
  </si>
  <si>
    <t>1500</t>
  </si>
  <si>
    <t>2000</t>
  </si>
  <si>
    <t>2100</t>
  </si>
  <si>
    <t>2110</t>
  </si>
  <si>
    <t>2120</t>
  </si>
  <si>
    <t>2130</t>
  </si>
  <si>
    <t>2140</t>
  </si>
  <si>
    <t>2200</t>
  </si>
  <si>
    <t>2210</t>
  </si>
  <si>
    <t>2220</t>
  </si>
  <si>
    <t>2230</t>
  </si>
  <si>
    <t>2240</t>
  </si>
  <si>
    <t>2300</t>
  </si>
  <si>
    <t>2310</t>
  </si>
  <si>
    <t>2320</t>
  </si>
  <si>
    <t>2330</t>
  </si>
  <si>
    <t>2400</t>
  </si>
  <si>
    <t>2410</t>
  </si>
  <si>
    <t>2420</t>
  </si>
  <si>
    <t>2430</t>
  </si>
  <si>
    <t>2440</t>
  </si>
  <si>
    <t>2500</t>
  </si>
  <si>
    <t>2520</t>
  </si>
  <si>
    <t>2600</t>
  </si>
  <si>
    <t>2610</t>
  </si>
  <si>
    <t>2630</t>
  </si>
  <si>
    <t>2640</t>
  </si>
  <si>
    <t>2650</t>
  </si>
  <si>
    <t>2700</t>
  </si>
  <si>
    <t>2710</t>
  </si>
  <si>
    <t>2720</t>
  </si>
  <si>
    <t>3000</t>
  </si>
  <si>
    <t>3010</t>
  </si>
  <si>
    <t>3020</t>
  </si>
  <si>
    <t>3030</t>
  </si>
  <si>
    <t>4000</t>
  </si>
  <si>
    <t>4010</t>
  </si>
  <si>
    <t>в том числе:</t>
  </si>
  <si>
    <t>доходы от оказания услуг, работ, компенсации затрат учреждений, всего</t>
  </si>
  <si>
    <t>из них:</t>
  </si>
  <si>
    <t>безвозмездные денежные поступления,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</si>
  <si>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</si>
  <si>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</si>
  <si>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</si>
  <si>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</si>
  <si>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</si>
  <si>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</si>
  <si>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социальные и иные выплаты населению, всего</t>
  </si>
  <si>
    <t>иные выплаты населению</t>
  </si>
  <si>
    <t>уплата налогов, сборов и иных платежей, всего</t>
  </si>
  <si>
    <t>налог на имущество организаций и земельный налог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</si>
  <si>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</si>
  <si>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</si>
  <si>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бюджетным учреждениям</t>
  </si>
  <si>
    <t>гранты, предоставляемые автономным учреждениям</t>
  </si>
  <si>
    <t>закупку научно-исследовательских, опытно-конструкторских и технологических работ</t>
  </si>
  <si>
    <t>прочую закупку товаров, работ и услуг</t>
  </si>
  <si>
    <t>закупку энергетических ресурсов</t>
  </si>
  <si>
    <t>Наименование показателя</t>
  </si>
  <si>
    <t>Сумма</t>
  </si>
  <si>
    <t>х</t>
  </si>
  <si>
    <t>120</t>
  </si>
  <si>
    <t>130</t>
  </si>
  <si>
    <t>140</t>
  </si>
  <si>
    <t>150</t>
  </si>
  <si>
    <t>180</t>
  </si>
  <si>
    <t>400</t>
  </si>
  <si>
    <t>510</t>
  </si>
  <si>
    <t>111</t>
  </si>
  <si>
    <t>112</t>
  </si>
  <si>
    <t>113</t>
  </si>
  <si>
    <t>119</t>
  </si>
  <si>
    <t>300</t>
  </si>
  <si>
    <t>321</t>
  </si>
  <si>
    <t>340</t>
  </si>
  <si>
    <t>350</t>
  </si>
  <si>
    <t>360</t>
  </si>
  <si>
    <t>850</t>
  </si>
  <si>
    <t>851</t>
  </si>
  <si>
    <t>852</t>
  </si>
  <si>
    <t>853</t>
  </si>
  <si>
    <t>613</t>
  </si>
  <si>
    <t>623</t>
  </si>
  <si>
    <t>634</t>
  </si>
  <si>
    <t>831</t>
  </si>
  <si>
    <t>241</t>
  </si>
  <si>
    <t>243</t>
  </si>
  <si>
    <t>244</t>
  </si>
  <si>
    <t>247</t>
  </si>
  <si>
    <t>406</t>
  </si>
  <si>
    <t>407</t>
  </si>
  <si>
    <t>610</t>
  </si>
  <si>
    <t>810</t>
  </si>
  <si>
    <t>Код
строки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</si>
  <si>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</si>
  <si>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</si>
  <si>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Аналитический код</t>
  </si>
  <si>
    <t>Код по бюджетной классификации РФ</t>
  </si>
  <si>
    <t>РегКласс</t>
  </si>
  <si>
    <t>Целевая</t>
  </si>
  <si>
    <t>ДопКласс</t>
  </si>
  <si>
    <t>за пределами планового периода</t>
  </si>
  <si>
    <t>Доходы, всего:</t>
  </si>
  <si>
    <t>доходы от собственности, всего</t>
  </si>
  <si>
    <t>1110</t>
  </si>
  <si>
    <t>субсидии на финансовое обеспечение выполнения муниципального задания за счет средств бюджета Комсомольского муниципального района</t>
  </si>
  <si>
    <t>доходы от штрафов, пеней, иных сумм принудительного изъятия, всего</t>
  </si>
  <si>
    <t>1310</t>
  </si>
  <si>
    <t>прочие доходы, всего</t>
  </si>
  <si>
    <t>1900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</si>
  <si>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</si>
  <si>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</si>
  <si>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</si>
  <si>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</si>
  <si>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ЛС 20</t>
  </si>
  <si>
    <t>ЛС 21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</si>
  <si>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</si>
  <si>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</si>
  <si>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</si>
  <si>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2141</t>
  </si>
  <si>
    <t>2142</t>
  </si>
  <si>
    <t>на иные выплаты работникам</t>
  </si>
  <si>
    <t>320</t>
  </si>
  <si>
    <t>социальные выплаты гражданам, кроме публичных нормативных социальных выплат</t>
  </si>
  <si>
    <t>2211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</si>
  <si>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</si>
  <si>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</si>
  <si>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</si>
  <si>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</si>
  <si>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</si>
  <si>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</si>
  <si>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</si>
  <si>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</si>
  <si>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6</t>
  </si>
  <si>
    <t>закупку товаров, работ, услуг в целях капитального ремонта муниципального имущества</t>
  </si>
  <si>
    <t>2660</t>
  </si>
  <si>
    <t>246</t>
  </si>
  <si>
    <t>закупку товаров, работ и услуг в целях создания, развития, эксплуатации и вывода из эксплуатации государственных информационных систем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</si>
  <si>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</si>
  <si>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</si>
  <si>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</si>
  <si>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7</t>
  </si>
  <si>
    <t>100</t>
  </si>
  <si>
    <t>налог на прибыль 7</t>
  </si>
  <si>
    <t>налог на добавленную стоимость 7</t>
  </si>
  <si>
    <t>прочие налоги, уменьшающие доход 7</t>
  </si>
  <si>
    <t>Прочие выплаты, всего 8</t>
  </si>
  <si>
    <t>возврат в бюджет средств субсидии</t>
  </si>
  <si>
    <t>№ п/п</t>
  </si>
  <si>
    <t>в соответствии с Федеральным законом № 223-ФЗ</t>
  </si>
  <si>
    <t>в том числе:
в соответствии с Федеральным законом № 44-ФЗ</t>
  </si>
  <si>
    <t>Коды
строк</t>
  </si>
  <si>
    <t>за счет средств обязательного медицинского страхования, всего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</si>
  <si>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</si>
  <si>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
с Федеральным законом № 223-ФЗ, по соответствующему году закупки</t>
  </si>
  <si>
    <t>1.1.</t>
  </si>
  <si>
    <t>1.2.</t>
  </si>
  <si>
    <t>1.3.</t>
  </si>
  <si>
    <t>1.3.1.</t>
  </si>
  <si>
    <t>1.3.2.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</si>
  <si>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</si>
  <si>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</si>
  <si>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</si>
  <si>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</si>
  <si>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</si>
  <si>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</si>
  <si>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</si>
  <si>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</si>
  <si>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</si>
  <si>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</si>
  <si>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</si>
  <si>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</si>
  <si>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</si>
  <si>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</si>
  <si>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</si>
  <si>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</si>
  <si>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>Выплаты на закупку товаров, работ, услуг, всего 10</t>
  </si>
  <si>
    <t>4.1</t>
  </si>
  <si>
    <t>4.2</t>
  </si>
  <si>
    <t>Год начала закупки</t>
  </si>
  <si>
    <t>в том числе:
по контрактам (договорам), заключенным до начала текущего финансового года без применения норм Федерального закона от 05.05.2013 № 44-ФЗ "О контрактной системе в сфере закупок товаров, работ, услуг для обеспечения государственных и муниципальных нужд" 
(далее - Федеральный закон № 44-ФЗ)11</t>
  </si>
  <si>
    <t>по контрактам (договорам), планируемым к заключению в соответствующем финансовом году без применения норм Федерального закона № 44-ФЗ 11</t>
  </si>
  <si>
    <t>по контрактам (договорам), заключенным до начала текущего финансового года с учетом требований Федерального закона № 44-ФЗ 12</t>
  </si>
  <si>
    <t>26310.1</t>
  </si>
  <si>
    <t>26310.2</t>
  </si>
  <si>
    <t>по контрактам (договорам), планируемым к заключению в соответствующем финансовом году с учетом требований Федерального закона № 44-ФЗ 12</t>
  </si>
  <si>
    <t>в том числе:
за счет субсидий, предоставляемых на финансовое обеспечение выполнения муниципального задания</t>
  </si>
  <si>
    <t>в соответствии с Федеральным законом № 223-ФЗ 13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</si>
  <si>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</si>
  <si>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26421.1</t>
  </si>
  <si>
    <t>за счет субсидий, предоставляемых на осуществление капитальных вложений 14</t>
  </si>
  <si>
    <t>26430.1</t>
  </si>
  <si>
    <t>26430.2</t>
  </si>
  <si>
    <t>за счет прочих источников финансового обеспечения</t>
  </si>
  <si>
    <t>26451.1</t>
  </si>
  <si>
    <t>26451.2</t>
  </si>
  <si>
    <t>Итого по контрактам, планируемым к заключению в соответствующем финансовом году в соответствии 
с Федеральным законом № 44-ФЗ, по соответствующему году закупки 15</t>
  </si>
  <si>
    <t>УТВЕРЖДАЮ</t>
  </si>
  <si>
    <t>(наименование органа - учредителя (учреждения)</t>
  </si>
  <si>
    <t>(подпись)</t>
  </si>
  <si>
    <t>(расшифровка подписи)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</si>
  <si>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</si>
  <si>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</si>
  <si>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</si>
  <si>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</si>
  <si>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</si>
  <si>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</si>
  <si>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ОКЕИ</t>
  </si>
  <si>
    <t>383</t>
  </si>
  <si>
    <t>(наименование должности руководителя)</t>
  </si>
  <si>
    <t>Раздел 1. Поступления и выплаты</t>
  </si>
  <si>
    <t>Раздел 2. Сведения по выплатам на закупки товаров, работ, услуг 9</t>
  </si>
  <si>
    <t>ПЛАН</t>
  </si>
  <si>
    <t xml:space="preserve">                                  функции и полномочия учредителя</t>
  </si>
  <si>
    <t xml:space="preserve">                                  Орган, осуществляющий</t>
  </si>
  <si>
    <t xml:space="preserve">                                   Учреждение</t>
  </si>
  <si>
    <t xml:space="preserve">                                   Единица измерения: рублей</t>
  </si>
  <si>
    <t>прочие поступления, всего 5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</si>
  <si>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</si>
  <si>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</si>
  <si>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</si>
  <si>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</si>
  <si>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</si>
  <si>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Уникальный код 
10.2</t>
  </si>
  <si>
    <t>51003</t>
  </si>
  <si>
    <t>ЛС 23</t>
  </si>
  <si>
    <t>добровольные пожертвования</t>
  </si>
  <si>
    <t>1430</t>
  </si>
  <si>
    <t>1211</t>
  </si>
  <si>
    <t>1212</t>
  </si>
  <si>
    <t>51005</t>
  </si>
  <si>
    <t>51008</t>
  </si>
  <si>
    <t>0100180050</t>
  </si>
  <si>
    <t>01001</t>
  </si>
  <si>
    <t>211.0</t>
  </si>
  <si>
    <t>социальные пособия и компенсации персоналу в денежной форме</t>
  </si>
  <si>
    <t>2111</t>
  </si>
  <si>
    <t>2121</t>
  </si>
  <si>
    <t>субсидии муниципальным бюджетным учреждениям на осуществление расходов. связанных с компенсацией расходов на оплату стоимости проезда и провоза багажа к месту использования отпуска и обратно</t>
  </si>
  <si>
    <t>02009</t>
  </si>
  <si>
    <t>214.1</t>
  </si>
  <si>
    <t>226.2</t>
  </si>
  <si>
    <t>02015</t>
  </si>
  <si>
    <t>0100580150</t>
  </si>
  <si>
    <t>9990080150</t>
  </si>
  <si>
    <t>2122</t>
  </si>
  <si>
    <t>213.0</t>
  </si>
  <si>
    <t>2212</t>
  </si>
  <si>
    <t>323</t>
  </si>
  <si>
    <t>приобретение товаров, работ, услуг в пользу граждан в целях их социального обеспечения</t>
  </si>
  <si>
    <t>1616</t>
  </si>
  <si>
    <t>010110П230</t>
  </si>
  <si>
    <t>262.0</t>
  </si>
  <si>
    <t xml:space="preserve">налог на имущество организаций </t>
  </si>
  <si>
    <t>земельный налог</t>
  </si>
  <si>
    <t>2321</t>
  </si>
  <si>
    <t>2311</t>
  </si>
  <si>
    <t>2312</t>
  </si>
  <si>
    <t>291.1</t>
  </si>
  <si>
    <t>291.2</t>
  </si>
  <si>
    <t>налоги, пошлины и сборы</t>
  </si>
  <si>
    <t>221.0</t>
  </si>
  <si>
    <t>0000000000</t>
  </si>
  <si>
    <t>222.0</t>
  </si>
  <si>
    <t>223.0</t>
  </si>
  <si>
    <t>225.0</t>
  </si>
  <si>
    <t>225.2</t>
  </si>
  <si>
    <t>225.3</t>
  </si>
  <si>
    <t>0100680690</t>
  </si>
  <si>
    <t>9990080690</t>
  </si>
  <si>
    <t>225.4</t>
  </si>
  <si>
    <t>226.0</t>
  </si>
  <si>
    <t>226.1</t>
  </si>
  <si>
    <t>310.0</t>
  </si>
  <si>
    <t>341.0</t>
  </si>
  <si>
    <t>342.0</t>
  </si>
  <si>
    <t>344.0</t>
  </si>
  <si>
    <t>346.0</t>
  </si>
  <si>
    <t>345.0</t>
  </si>
  <si>
    <t>349.0</t>
  </si>
  <si>
    <t>291.0</t>
  </si>
  <si>
    <t>02005</t>
  </si>
  <si>
    <t>2661</t>
  </si>
  <si>
    <t xml:space="preserve">услуги связи </t>
  </si>
  <si>
    <t>транспортные услуги</t>
  </si>
  <si>
    <t>коммунальные услуги</t>
  </si>
  <si>
    <t xml:space="preserve">работы услуги по содержанию имущества </t>
  </si>
  <si>
    <t>текущий ремонт имущества</t>
  </si>
  <si>
    <t>дезинфекция, дезинсекция, дератизация</t>
  </si>
  <si>
    <t xml:space="preserve">противопожарные мероприятия </t>
  </si>
  <si>
    <t>заправка катриджа</t>
  </si>
  <si>
    <t xml:space="preserve">прочие работы, услуги </t>
  </si>
  <si>
    <t>медицинские услуги (в том числе, диспансеризация, медицинский осмотр и освидетельствование работников (включая предрейсовые осмотры водителей), состоявших в штате учреждения, проведение медицинских анализов</t>
  </si>
  <si>
    <t>увеличение стоимости основных средств</t>
  </si>
  <si>
    <t>увеличение стоимости продуктов питания</t>
  </si>
  <si>
    <t>приобритение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</si>
  <si>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</si>
  <si>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</si>
  <si>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02024</t>
  </si>
  <si>
    <t>в том числе по году начала закупки: 2022</t>
  </si>
  <si>
    <t>в том числе по году начала закупки: 2023</t>
  </si>
  <si>
    <t>в том числе по году начала закупки: 2024</t>
  </si>
  <si>
    <t>Код по бюджетной классификации РФ 
10.1
(целевая статья)</t>
  </si>
  <si>
    <t>из них 10.1: (целевая статья)</t>
  </si>
  <si>
    <t>из них 10.2: (уникальный код)</t>
  </si>
  <si>
    <t>26451.3</t>
  </si>
  <si>
    <t>Услуги связи</t>
  </si>
  <si>
    <t>Транспортные услуги</t>
  </si>
  <si>
    <t>Работы и услуги по содержанию имущества</t>
  </si>
  <si>
    <t>Прочие работы, услуги</t>
  </si>
  <si>
    <t>Увеличение стоимости материальных запасов</t>
  </si>
  <si>
    <t>Увеличение стоимости основных средств</t>
  </si>
  <si>
    <t>Увеличение стоимости продуктов питания</t>
  </si>
  <si>
    <t>Коммунальные услуги</t>
  </si>
  <si>
    <t>Коммунальные услуги (тепло, свет)</t>
  </si>
  <si>
    <t>Текущий ремонт имущества</t>
  </si>
  <si>
    <t>контроль</t>
  </si>
  <si>
    <t>51001</t>
  </si>
  <si>
    <t>51004</t>
  </si>
  <si>
    <t>51006</t>
  </si>
  <si>
    <t>51007</t>
  </si>
  <si>
    <t>предпринимательская деятельность</t>
  </si>
  <si>
    <t>реализация путевок в оздоровительные лагеря с дневным пребыванием</t>
  </si>
  <si>
    <t>родительская плата</t>
  </si>
  <si>
    <t>платное питание школьников</t>
  </si>
  <si>
    <t>питание и материальные расходы интерната</t>
  </si>
  <si>
    <t>предупредительные меры (возврат с ФСС)</t>
  </si>
  <si>
    <t>1213</t>
  </si>
  <si>
    <t>1214</t>
  </si>
  <si>
    <t>1215</t>
  </si>
  <si>
    <t>1216</t>
  </si>
  <si>
    <t>0100280070</t>
  </si>
  <si>
    <t>9990080070</t>
  </si>
  <si>
    <t>0100280620</t>
  </si>
  <si>
    <t>9990080620</t>
  </si>
  <si>
    <t>0100480650</t>
  </si>
  <si>
    <t>9990080650</t>
  </si>
  <si>
    <t>010020П380</t>
  </si>
  <si>
    <t>999000П380</t>
  </si>
  <si>
    <t>01002R303М</t>
  </si>
  <si>
    <t>99900R303М</t>
  </si>
  <si>
    <t>211.1</t>
  </si>
  <si>
    <t>010020П410</t>
  </si>
  <si>
    <t>01003</t>
  </si>
  <si>
    <t>02014</t>
  </si>
  <si>
    <t>1608</t>
  </si>
  <si>
    <t>1609</t>
  </si>
  <si>
    <t>1620</t>
  </si>
  <si>
    <t>212.1</t>
  </si>
  <si>
    <t>0100280220</t>
  </si>
  <si>
    <t>9990080220</t>
  </si>
  <si>
    <t>0100880570</t>
  </si>
  <si>
    <t>возмещение персоналу дополнительных расходов, связанных с проживанием вне места постоянного жительства в служебных командировках (суточные)</t>
  </si>
  <si>
    <t>возмещение работникам (сотрудникам), расходов связанных с проживания вне места постоянного места жительства в служебных командировках (проезд, проживание)</t>
  </si>
  <si>
    <t>213.1</t>
  </si>
  <si>
    <t>другие экономические санкции</t>
  </si>
  <si>
    <t>2331</t>
  </si>
  <si>
    <t>9990080010</t>
  </si>
  <si>
    <t>0100280240</t>
  </si>
  <si>
    <t>9990080240</t>
  </si>
  <si>
    <t>0100680680</t>
  </si>
  <si>
    <t>9990080680</t>
  </si>
  <si>
    <t>0100680700</t>
  </si>
  <si>
    <t>310.2</t>
  </si>
  <si>
    <t>0100480630</t>
  </si>
  <si>
    <t>9990080630</t>
  </si>
  <si>
    <t>0100780360</t>
  </si>
  <si>
    <t>9990080360</t>
  </si>
  <si>
    <t>01007L304М</t>
  </si>
  <si>
    <t>99900L304М</t>
  </si>
  <si>
    <t>01007SC430</t>
  </si>
  <si>
    <t>99900SC430</t>
  </si>
  <si>
    <t>0100780720</t>
  </si>
  <si>
    <t>9990080720</t>
  </si>
  <si>
    <t>0100480640</t>
  </si>
  <si>
    <t>0100780520</t>
  </si>
  <si>
    <t>9990080520</t>
  </si>
  <si>
    <t>02007</t>
  </si>
  <si>
    <t>02013</t>
  </si>
  <si>
    <t>21-53040-00000-00002</t>
  </si>
  <si>
    <t>1603</t>
  </si>
  <si>
    <t>приобретение учебников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</si>
  <si>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</si>
  <si>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</si>
  <si>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транспортные услуги (Резервный фонд администрации муниципального района)</t>
  </si>
  <si>
    <t>работы услуги по содержанию имущества (Резервный фонд администрации муниципального района)</t>
  </si>
  <si>
    <t>дезинфекция, дезинсекция, дератизация (Резервный фонд администрации муниципального района)</t>
  </si>
  <si>
    <t>увеличение стоимости прочих оборотных запасов (материалов)(Резервный фонд администрации муниципального района)</t>
  </si>
  <si>
    <t>противопожарные мероприятия (Мероприятия по обеспечению противопожарной безопасности образовательных учреждений)</t>
  </si>
  <si>
    <t>прочие работы, услуги (Совершенствование системы непрерывного педагогического образования по подготовке, переподготовке и повышению квалификации педагогических кадров)</t>
  </si>
  <si>
    <t>увеличение стоимости основных средств (Обеспечение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</si>
  <si>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приобретение учебников (Обеспечение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</si>
  <si>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увеличение стоимости основных средств (Финансовое обеспечение повышения эффективности и качества услуг, оказываемых муниципальными общеобразовательными учреждениями)</t>
  </si>
  <si>
    <t>увеличение стоимости продуктов питания (Обеспечение бесплатным двухразовым питанием учащихся с ограниченными возможностями здоровья, обучающихся в муниципальных образовательных учреждениях)</t>
  </si>
  <si>
    <t>увеличение стоимости продуктов питания (Финансовое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</si>
  <si>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увеличение стоимости продуктов питания (Обеспечение мероприятий по организации питания обучающихся муниципальных общеобразовательных организаций)</t>
  </si>
  <si>
    <t>увеличение стоимости прочих оборотных запасов (материалов) (Обеспечение бесплатным питанием детей из многодетных и малоимущих семей)</t>
  </si>
  <si>
    <t>9990080640</t>
  </si>
  <si>
    <t>296.0</t>
  </si>
  <si>
    <t>0100580210</t>
  </si>
  <si>
    <t>Управление образования администрации Комсомольского муниципального района Хабаровского края</t>
  </si>
  <si>
    <t>Директор</t>
  </si>
  <si>
    <t>005</t>
  </si>
  <si>
    <t>271201001</t>
  </si>
  <si>
    <t>2712008050</t>
  </si>
  <si>
    <t>главный бухгалтер</t>
  </si>
  <si>
    <t>224.0</t>
  </si>
  <si>
    <t>аренда</t>
  </si>
  <si>
    <t>1623</t>
  </si>
  <si>
    <t>010110П140</t>
  </si>
  <si>
    <t>Аренда спортзала</t>
  </si>
  <si>
    <t>22-53030</t>
  </si>
  <si>
    <t>22-53040</t>
  </si>
  <si>
    <t>финансово-хозяйственной деятельности на 2023 год</t>
  </si>
  <si>
    <t>и плановый период 2024 и 2025 годов</t>
  </si>
  <si>
    <t>на 2023 г.
текущий
финансовый
год</t>
  </si>
  <si>
    <t>на 2024 г.
первый год
планового периода</t>
  </si>
  <si>
    <t>на 2025 г.
второй год
планового периода</t>
  </si>
  <si>
    <t>225.01</t>
  </si>
  <si>
    <t>225.02</t>
  </si>
  <si>
    <t>225.03</t>
  </si>
  <si>
    <t>226.01</t>
  </si>
  <si>
    <t>291.02</t>
  </si>
  <si>
    <t>297.00</t>
  </si>
  <si>
    <t>02021</t>
  </si>
  <si>
    <t>02025</t>
  </si>
  <si>
    <t>342.00</t>
  </si>
  <si>
    <t>01002831000</t>
  </si>
  <si>
    <t>0100280071</t>
  </si>
  <si>
    <t>0100280072</t>
  </si>
  <si>
    <t>02010</t>
  </si>
  <si>
    <t>9990080040</t>
  </si>
  <si>
    <t>265.01</t>
  </si>
  <si>
    <t>02020</t>
  </si>
  <si>
    <t>02022</t>
  </si>
  <si>
    <t>0100380660</t>
  </si>
  <si>
    <t>02023</t>
  </si>
  <si>
    <t>310.02</t>
  </si>
  <si>
    <t>262.00</t>
  </si>
  <si>
    <t>1618</t>
  </si>
  <si>
    <t>010110П250</t>
  </si>
  <si>
    <t>263.00</t>
  </si>
  <si>
    <t>23-53040</t>
  </si>
  <si>
    <t>211.00</t>
  </si>
  <si>
    <t>291.01</t>
  </si>
  <si>
    <t>211.01</t>
  </si>
  <si>
    <t>266.01</t>
  </si>
  <si>
    <t>213.00</t>
  </si>
  <si>
    <t>213.01</t>
  </si>
  <si>
    <t>010020П381</t>
  </si>
  <si>
    <t>266.00</t>
  </si>
  <si>
    <t>346.00</t>
  </si>
  <si>
    <t>349.00</t>
  </si>
  <si>
    <t>23-53030</t>
  </si>
  <si>
    <t>010010Д034</t>
  </si>
  <si>
    <t>010020Д034</t>
  </si>
  <si>
    <t>010020Д035</t>
  </si>
  <si>
    <t>Н.А.Ерохина</t>
  </si>
  <si>
    <t>Муниципальное бюджетное общеобразовательное учреждение основная общеобразовательная школа имени Героя Советского Союза Капустина Михаила Денисовича сльского поселения "Село Даппы" Комсомольского муниципального района Хабаровского края</t>
  </si>
  <si>
    <t>226.00</t>
  </si>
  <si>
    <t>221.00</t>
  </si>
  <si>
    <t>222.00</t>
  </si>
  <si>
    <t>223.00</t>
  </si>
  <si>
    <t>225.00</t>
  </si>
  <si>
    <t>310.00</t>
  </si>
  <si>
    <t>344.00</t>
  </si>
  <si>
    <t>МБОУ ООШ сельского поселения "село Даппы"</t>
  </si>
  <si>
    <t>текщий ремонт имущества (Обеспечение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</si>
  <si>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на 2023 г.
(текущий
финансовый
год)</t>
  </si>
  <si>
    <t>на 2024 г.
(первый год
планового периода)</t>
  </si>
  <si>
    <t>на 2025 г.
(второй год
планового периода)</t>
  </si>
  <si>
    <t>Приходько И.А.</t>
  </si>
  <si>
    <t>Медосмотр (включая предрейсовые осмотры водителей) состоящих в штате учреждения</t>
  </si>
  <si>
    <t>01004</t>
  </si>
  <si>
    <t>0100383090</t>
  </si>
  <si>
    <t>291.03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</si>
</sst>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9"/>
      <color rgb="FF00B050"/>
      <name val="Times New Roman"/>
      <family val="1"/>
      <charset val="204"/>
    </font>
    <font>
      <b/>
      <sz val="9"/>
      <color rgb="FFFFFF0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i/>
      <sz val="10"/>
      <color rgb="FF00B050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DFF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5" fillId="0" borderId="0"/>
  </cellStyleXfs>
  <cellXfs count="202">
    <xf numFmtId="0" fontId="0" fillId="0" borderId="0" xfId="0"/>
    <xf numFmtId="49" fontId="1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/>
    <xf numFmtId="49" fontId="2" fillId="2" borderId="2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 vertical="top"/>
    </xf>
    <xf numFmtId="0" fontId="8" fillId="0" borderId="4" xfId="0" applyNumberFormat="1" applyFont="1" applyFill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6" fillId="0" borderId="0" xfId="0" applyFont="1" applyBorder="1"/>
    <xf numFmtId="0" fontId="1" fillId="0" borderId="2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6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49" fontId="2" fillId="5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 wrapText="1"/>
    </xf>
    <xf numFmtId="49" fontId="1" fillId="5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 wrapText="1"/>
    </xf>
    <xf numFmtId="4" fontId="2" fillId="5" borderId="2" xfId="0" applyNumberFormat="1" applyFont="1" applyFill="1" applyBorder="1" applyAlignment="1">
      <alignment horizontal="right" wrapText="1"/>
    </xf>
    <xf numFmtId="49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right" wrapText="1"/>
    </xf>
    <xf numFmtId="49" fontId="7" fillId="0" borderId="2" xfId="0" applyNumberFormat="1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center" wrapText="1"/>
    </xf>
    <xf numFmtId="0" fontId="1" fillId="6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wrapText="1"/>
    </xf>
    <xf numFmtId="0" fontId="6" fillId="0" borderId="2" xfId="0" applyFont="1" applyBorder="1"/>
    <xf numFmtId="4" fontId="7" fillId="7" borderId="2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center" wrapText="1"/>
    </xf>
    <xf numFmtId="49" fontId="17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0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0" fontId="6" fillId="4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21" fillId="0" borderId="2" xfId="0" applyNumberFormat="1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6" fillId="0" borderId="1" xfId="0" applyFont="1" applyBorder="1"/>
    <xf numFmtId="4" fontId="22" fillId="0" borderId="2" xfId="0" applyNumberFormat="1" applyFont="1" applyBorder="1"/>
    <xf numFmtId="4" fontId="6" fillId="0" borderId="2" xfId="0" applyNumberFormat="1" applyFont="1" applyBorder="1"/>
    <xf numFmtId="0" fontId="4" fillId="0" borderId="4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7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" fontId="6" fillId="0" borderId="0" xfId="0" applyNumberFormat="1" applyFont="1"/>
    <xf numFmtId="2" fontId="1" fillId="6" borderId="2" xfId="0" applyNumberFormat="1" applyFont="1" applyFill="1" applyBorder="1" applyAlignment="1">
      <alignment horizontal="right"/>
    </xf>
    <xf numFmtId="2" fontId="6" fillId="0" borderId="0" xfId="0" applyNumberFormat="1" applyFont="1"/>
    <xf numFmtId="49" fontId="1" fillId="0" borderId="2" xfId="0" applyNumberFormat="1" applyFont="1" applyBorder="1" applyAlignment="1">
      <alignment horizontal="center" wrapText="1"/>
    </xf>
    <xf numFmtId="49" fontId="17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7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center" wrapText="1"/>
    </xf>
    <xf numFmtId="49" fontId="2" fillId="8" borderId="2" xfId="0" applyNumberFormat="1" applyFont="1" applyFill="1" applyBorder="1" applyAlignment="1">
      <alignment horizontal="center"/>
    </xf>
    <xf numFmtId="49" fontId="2" fillId="8" borderId="2" xfId="0" applyNumberFormat="1" applyFont="1" applyFill="1" applyBorder="1" applyAlignment="1">
      <alignment horizontal="center" wrapText="1"/>
    </xf>
    <xf numFmtId="4" fontId="2" fillId="8" borderId="2" xfId="0" applyNumberFormat="1" applyFont="1" applyFill="1" applyBorder="1" applyAlignment="1">
      <alignment horizontal="right" wrapText="1"/>
    </xf>
    <xf numFmtId="0" fontId="2" fillId="8" borderId="2" xfId="0" applyNumberFormat="1" applyFont="1" applyFill="1" applyBorder="1" applyAlignment="1">
      <alignment horizontal="center" wrapText="1"/>
    </xf>
    <xf numFmtId="2" fontId="6" fillId="0" borderId="2" xfId="0" applyNumberFormat="1" applyFont="1" applyBorder="1"/>
    <xf numFmtId="4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8" borderId="2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2" fillId="5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top"/>
    </xf>
    <xf numFmtId="0" fontId="25" fillId="0" borderId="4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right" wrapText="1"/>
    </xf>
    <xf numFmtId="49" fontId="2" fillId="2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 wrapText="1"/>
    </xf>
    <xf numFmtId="49" fontId="2" fillId="5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3 2" xfId="1"/>
    <cellStyle name="Обычный 3_стр.00_1" xfId="3"/>
    <cellStyle name="Обычный 4_стр.2 (2)" xfId="2"/>
  </cellStyles>
  <dxfs count="0"/>
  <tableStyles count="0" defaultTableStyle="TableStyleMedium2" defaultPivotStyle="PivotStyleLight16"/>
  <colors>
    <mruColors>
      <color rgb="FFFFFFD5"/>
      <color rgb="FFE5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2"/>
  <sheetViews>
    <sheetView tabSelected="1" view="pageBreakPreview" topLeftCell="A13" zoomScale="85" zoomScaleNormal="130" zoomScaleSheetLayoutView="85" workbookViewId="0">
      <selection activeCell="H325" sqref="H325"/>
    </sheetView>
  </sheetViews>
  <sheetFormatPr defaultColWidth="9.140625" defaultRowHeight="12.75" x14ac:dyDescent="0.2"/>
  <cols>
    <col min="1" max="1" width="6.85546875" style="6" customWidth="1"/>
    <col min="2" max="2" width="45" style="6" customWidth="1"/>
    <col min="3" max="4" width="9.140625" style="6"/>
    <col min="5" max="5" width="8.7109375" style="6" customWidth="1"/>
    <col min="6" max="6" width="13.5703125" style="6" customWidth="1"/>
    <col min="7" max="7" width="9.140625" style="6" customWidth="1"/>
    <col min="8" max="8" width="13.28515625" style="6" customWidth="1"/>
    <col min="9" max="9" width="14.42578125" style="6" customWidth="1"/>
    <col min="10" max="10" width="14" style="6" customWidth="1"/>
    <col min="11" max="11" width="8.28515625" style="6" customWidth="1"/>
    <col min="12" max="12" width="17.85546875" style="6" customWidth="1"/>
    <col min="13" max="14" width="12.140625" style="6" customWidth="1"/>
    <col min="15" max="15" width="11.7109375" style="6" customWidth="1"/>
    <col min="16" max="16" width="17.42578125" style="6" customWidth="1"/>
    <col min="17" max="16384" width="9.140625" style="6"/>
  </cols>
  <sheetData>
    <row r="1" spans="1:11" x14ac:dyDescent="0.2">
      <c r="I1" s="175" t="s">
        <v>207</v>
      </c>
      <c r="J1" s="175"/>
      <c r="K1" s="175"/>
    </row>
    <row r="2" spans="1:11" ht="17.25" customHeight="1" x14ac:dyDescent="0.2">
      <c r="I2" s="176" t="s">
        <v>411</v>
      </c>
      <c r="J2" s="176"/>
      <c r="K2" s="176"/>
    </row>
    <row r="3" spans="1:11" ht="9" customHeight="1" x14ac:dyDescent="0.2">
      <c r="I3" s="177" t="s">
        <v>219</v>
      </c>
      <c r="J3" s="177"/>
      <c r="K3" s="177"/>
    </row>
    <row r="4" spans="1:11" ht="29.25" customHeight="1" x14ac:dyDescent="0.2">
      <c r="I4" s="178" t="s">
        <v>476</v>
      </c>
      <c r="J4" s="178"/>
      <c r="K4" s="178"/>
    </row>
    <row r="5" spans="1:11" ht="9.75" customHeight="1" x14ac:dyDescent="0.2">
      <c r="I5" s="177" t="s">
        <v>208</v>
      </c>
      <c r="J5" s="177"/>
      <c r="K5" s="177"/>
    </row>
    <row r="6" spans="1:11" ht="21.75" customHeight="1" x14ac:dyDescent="0.2">
      <c r="I6" s="20"/>
      <c r="J6" s="176" t="s">
        <v>467</v>
      </c>
      <c r="K6" s="176"/>
    </row>
    <row r="7" spans="1:11" x14ac:dyDescent="0.2">
      <c r="I7" s="19" t="s">
        <v>209</v>
      </c>
      <c r="J7" s="177" t="s">
        <v>210</v>
      </c>
      <c r="K7" s="177"/>
    </row>
    <row r="8" spans="1:11" x14ac:dyDescent="0.2">
      <c r="I8" s="179">
        <v>45289</v>
      </c>
      <c r="J8" s="179"/>
      <c r="K8" s="179"/>
    </row>
    <row r="9" spans="1:11" x14ac:dyDescent="0.2">
      <c r="I9" s="16"/>
      <c r="J9" s="16"/>
      <c r="K9" s="16"/>
    </row>
    <row r="10" spans="1:11" ht="15.75" x14ac:dyDescent="0.25">
      <c r="A10" s="164" t="s">
        <v>222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ht="15.75" x14ac:dyDescent="0.25">
      <c r="A11" s="164" t="s">
        <v>423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</row>
    <row r="12" spans="1:11" ht="15.75" x14ac:dyDescent="0.25">
      <c r="A12" s="164" t="s">
        <v>424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1" x14ac:dyDescent="0.2">
      <c r="I13" s="17"/>
      <c r="J13" s="17"/>
      <c r="K13" s="17"/>
    </row>
    <row r="14" spans="1:11" ht="15.75" customHeight="1" x14ac:dyDescent="0.2">
      <c r="A14" s="23"/>
      <c r="B14" s="26">
        <f>I8</f>
        <v>45289</v>
      </c>
      <c r="I14" s="17"/>
      <c r="J14" s="180" t="s">
        <v>211</v>
      </c>
      <c r="K14" s="180"/>
    </row>
    <row r="15" spans="1:11" ht="15" customHeight="1" x14ac:dyDescent="0.2">
      <c r="A15" s="23"/>
      <c r="B15" s="25" t="s">
        <v>224</v>
      </c>
      <c r="C15" s="151" t="s">
        <v>410</v>
      </c>
      <c r="D15" s="151"/>
      <c r="E15" s="151"/>
      <c r="F15" s="151"/>
      <c r="G15" s="151"/>
      <c r="I15" s="18" t="s">
        <v>212</v>
      </c>
      <c r="J15" s="168">
        <f>I8</f>
        <v>45289</v>
      </c>
      <c r="K15" s="169"/>
    </row>
    <row r="16" spans="1:11" x14ac:dyDescent="0.2">
      <c r="B16" s="25" t="s">
        <v>223</v>
      </c>
      <c r="C16" s="152"/>
      <c r="D16" s="152"/>
      <c r="E16" s="152"/>
      <c r="F16" s="152"/>
      <c r="G16" s="152"/>
      <c r="I16" s="18" t="s">
        <v>213</v>
      </c>
      <c r="J16" s="163"/>
      <c r="K16" s="163"/>
    </row>
    <row r="17" spans="1:12" x14ac:dyDescent="0.2">
      <c r="I17" s="18" t="s">
        <v>216</v>
      </c>
      <c r="J17" s="163" t="s">
        <v>412</v>
      </c>
      <c r="K17" s="163"/>
    </row>
    <row r="18" spans="1:12" x14ac:dyDescent="0.2">
      <c r="I18" s="18" t="s">
        <v>213</v>
      </c>
      <c r="J18" s="163"/>
      <c r="K18" s="163"/>
    </row>
    <row r="19" spans="1:12" ht="69" customHeight="1" x14ac:dyDescent="0.2">
      <c r="B19" s="25" t="s">
        <v>225</v>
      </c>
      <c r="C19" s="152" t="s">
        <v>468</v>
      </c>
      <c r="D19" s="152"/>
      <c r="E19" s="152"/>
      <c r="F19" s="152"/>
      <c r="G19" s="152"/>
      <c r="I19" s="18" t="s">
        <v>214</v>
      </c>
      <c r="J19" s="163" t="s">
        <v>414</v>
      </c>
      <c r="K19" s="163"/>
    </row>
    <row r="20" spans="1:12" x14ac:dyDescent="0.2">
      <c r="B20" s="25" t="s">
        <v>226</v>
      </c>
      <c r="C20" s="27"/>
      <c r="D20" s="27"/>
      <c r="E20" s="27"/>
      <c r="F20" s="27"/>
      <c r="G20" s="27"/>
      <c r="I20" s="18" t="s">
        <v>215</v>
      </c>
      <c r="J20" s="163" t="s">
        <v>413</v>
      </c>
      <c r="K20" s="163"/>
    </row>
    <row r="21" spans="1:12" ht="15" customHeight="1" x14ac:dyDescent="0.2">
      <c r="C21" s="27"/>
      <c r="D21" s="27"/>
      <c r="E21" s="27"/>
      <c r="F21" s="27"/>
      <c r="G21" s="27"/>
      <c r="I21" s="18" t="s">
        <v>217</v>
      </c>
      <c r="J21" s="163" t="s">
        <v>218</v>
      </c>
      <c r="K21" s="163"/>
    </row>
    <row r="22" spans="1:12" ht="5.25" customHeight="1" x14ac:dyDescent="0.2"/>
    <row r="23" spans="1:12" x14ac:dyDescent="0.2">
      <c r="B23" s="21" t="s">
        <v>220</v>
      </c>
      <c r="H23" s="123"/>
    </row>
    <row r="24" spans="1:12" ht="17.25" customHeight="1" x14ac:dyDescent="0.2">
      <c r="A24" s="173" t="s">
        <v>68</v>
      </c>
      <c r="B24" s="173"/>
      <c r="C24" s="173" t="s">
        <v>103</v>
      </c>
      <c r="D24" s="173" t="s">
        <v>107</v>
      </c>
      <c r="E24" s="173" t="s">
        <v>106</v>
      </c>
      <c r="F24" s="173"/>
      <c r="G24" s="173"/>
      <c r="H24" s="173" t="s">
        <v>69</v>
      </c>
      <c r="I24" s="173"/>
      <c r="J24" s="173"/>
      <c r="K24" s="173"/>
    </row>
    <row r="25" spans="1:12" ht="64.150000000000006" customHeight="1" x14ac:dyDescent="0.2">
      <c r="A25" s="173"/>
      <c r="B25" s="173"/>
      <c r="C25" s="173"/>
      <c r="D25" s="173"/>
      <c r="E25" s="7" t="s">
        <v>108</v>
      </c>
      <c r="F25" s="7" t="s">
        <v>109</v>
      </c>
      <c r="G25" s="7" t="s">
        <v>110</v>
      </c>
      <c r="H25" s="8" t="s">
        <v>425</v>
      </c>
      <c r="I25" s="8" t="s">
        <v>426</v>
      </c>
      <c r="J25" s="8" t="s">
        <v>427</v>
      </c>
      <c r="K25" s="29" t="s">
        <v>111</v>
      </c>
    </row>
    <row r="26" spans="1:12" ht="10.5" customHeight="1" x14ac:dyDescent="0.2">
      <c r="A26" s="172">
        <v>1</v>
      </c>
      <c r="B26" s="172"/>
      <c r="C26" s="9">
        <v>2</v>
      </c>
      <c r="D26" s="9">
        <v>3</v>
      </c>
      <c r="E26" s="198">
        <v>4</v>
      </c>
      <c r="F26" s="198"/>
      <c r="G26" s="198"/>
      <c r="H26" s="9">
        <v>5</v>
      </c>
      <c r="I26" s="9">
        <v>6</v>
      </c>
      <c r="J26" s="9">
        <v>7</v>
      </c>
      <c r="K26" s="9">
        <v>8</v>
      </c>
    </row>
    <row r="27" spans="1:12" x14ac:dyDescent="0.2">
      <c r="A27" s="150" t="s">
        <v>104</v>
      </c>
      <c r="B27" s="150"/>
      <c r="C27" s="1" t="s">
        <v>0</v>
      </c>
      <c r="D27" s="1" t="s">
        <v>70</v>
      </c>
      <c r="E27" s="1" t="s">
        <v>70</v>
      </c>
      <c r="F27" s="1" t="s">
        <v>70</v>
      </c>
      <c r="G27" s="1" t="s">
        <v>70</v>
      </c>
      <c r="H27" s="122">
        <v>12119.18</v>
      </c>
      <c r="I27" s="76"/>
      <c r="J27" s="76"/>
      <c r="K27" s="28" t="s">
        <v>70</v>
      </c>
      <c r="L27" s="121"/>
    </row>
    <row r="28" spans="1:12" x14ac:dyDescent="0.2">
      <c r="A28" s="150" t="s">
        <v>105</v>
      </c>
      <c r="B28" s="150"/>
      <c r="C28" s="1" t="s">
        <v>1</v>
      </c>
      <c r="D28" s="1" t="s">
        <v>70</v>
      </c>
      <c r="E28" s="1" t="s">
        <v>70</v>
      </c>
      <c r="F28" s="1" t="s">
        <v>70</v>
      </c>
      <c r="G28" s="1" t="s">
        <v>70</v>
      </c>
      <c r="H28" s="58"/>
      <c r="I28" s="76"/>
      <c r="J28" s="76"/>
      <c r="K28" s="28" t="s">
        <v>70</v>
      </c>
      <c r="L28" s="121"/>
    </row>
    <row r="29" spans="1:12" x14ac:dyDescent="0.2">
      <c r="A29" s="159" t="s">
        <v>112</v>
      </c>
      <c r="B29" s="159"/>
      <c r="C29" s="37" t="s">
        <v>2</v>
      </c>
      <c r="D29" s="37" t="s">
        <v>70</v>
      </c>
      <c r="E29" s="42"/>
      <c r="F29" s="42"/>
      <c r="G29" s="42"/>
      <c r="H29" s="43">
        <f>H30+H33+H42+H44+H50+H52</f>
        <v>33834862.990000002</v>
      </c>
      <c r="I29" s="43">
        <f>I30+I33+I42+I44+I50+I52</f>
        <v>28882775.07</v>
      </c>
      <c r="J29" s="43">
        <f>J30+J33+J42+J44+J50+J52</f>
        <v>27020885.650000002</v>
      </c>
      <c r="K29" s="38" t="s">
        <v>70</v>
      </c>
      <c r="L29" s="123"/>
    </row>
    <row r="30" spans="1:12" ht="12" customHeight="1" x14ac:dyDescent="0.2">
      <c r="A30" s="153" t="s">
        <v>47</v>
      </c>
      <c r="B30" s="153"/>
      <c r="C30" s="191" t="s">
        <v>3</v>
      </c>
      <c r="D30" s="186" t="s">
        <v>71</v>
      </c>
      <c r="E30" s="184"/>
      <c r="F30" s="184"/>
      <c r="G30" s="184"/>
      <c r="H30" s="192">
        <f>H32</f>
        <v>0</v>
      </c>
      <c r="I30" s="192">
        <f t="shared" ref="I30:J30" si="0">I32</f>
        <v>0</v>
      </c>
      <c r="J30" s="192">
        <f t="shared" si="0"/>
        <v>0</v>
      </c>
      <c r="K30" s="166" t="s">
        <v>70</v>
      </c>
    </row>
    <row r="31" spans="1:12" ht="15" customHeight="1" x14ac:dyDescent="0.2">
      <c r="A31" s="154" t="s">
        <v>113</v>
      </c>
      <c r="B31" s="154"/>
      <c r="C31" s="191"/>
      <c r="D31" s="186"/>
      <c r="E31" s="184"/>
      <c r="F31" s="184"/>
      <c r="G31" s="184"/>
      <c r="H31" s="192"/>
      <c r="I31" s="192"/>
      <c r="J31" s="192"/>
      <c r="K31" s="167"/>
    </row>
    <row r="32" spans="1:12" ht="15" customHeight="1" x14ac:dyDescent="0.2">
      <c r="A32" s="150" t="s">
        <v>47</v>
      </c>
      <c r="B32" s="150"/>
      <c r="C32" s="1" t="s">
        <v>114</v>
      </c>
      <c r="D32" s="3"/>
      <c r="E32" s="44"/>
      <c r="F32" s="44"/>
      <c r="G32" s="44"/>
      <c r="H32" s="45">
        <v>0</v>
      </c>
      <c r="I32" s="45">
        <v>0</v>
      </c>
      <c r="J32" s="45">
        <v>0</v>
      </c>
      <c r="K32" s="28" t="s">
        <v>70</v>
      </c>
    </row>
    <row r="33" spans="1:12" ht="27" customHeight="1" x14ac:dyDescent="0.2">
      <c r="A33" s="150" t="s">
        <v>48</v>
      </c>
      <c r="B33" s="150"/>
      <c r="C33" s="39" t="s">
        <v>4</v>
      </c>
      <c r="D33" s="1" t="s">
        <v>72</v>
      </c>
      <c r="E33" s="44"/>
      <c r="F33" s="44"/>
      <c r="G33" s="44"/>
      <c r="H33" s="46">
        <f>H34+H36</f>
        <v>31085206.91</v>
      </c>
      <c r="I33" s="46">
        <f t="shared" ref="I33:J33" si="1">I34+I38+I39+I41</f>
        <v>26925077.629999999</v>
      </c>
      <c r="J33" s="46">
        <f t="shared" si="1"/>
        <v>25021334.210000001</v>
      </c>
      <c r="K33" s="28" t="s">
        <v>70</v>
      </c>
    </row>
    <row r="34" spans="1:12" ht="12.75" customHeight="1" x14ac:dyDescent="0.2">
      <c r="A34" s="170" t="s">
        <v>47</v>
      </c>
      <c r="B34" s="170"/>
      <c r="C34" s="163" t="s">
        <v>5</v>
      </c>
      <c r="D34" s="163" t="s">
        <v>72</v>
      </c>
      <c r="E34" s="199"/>
      <c r="F34" s="199"/>
      <c r="G34" s="199"/>
      <c r="H34" s="194">
        <f>H62+H63+H64+H65+H68+H69+H70+H71+H72+H73+H74+H75+H78+H79+H80+H81+H84+H85+H86+H87+H88+H89+H92+H93+H96+H98+H99+H100+H103+H104+H105+H106+H107+H128+H129+H130+H131+H133+H134+H136+H150+H151+H152+H153+H155+H156+H157+H158+H159+H160+H161+H162+H163+H164+H166+H167+H169+H170+H172+H173+H174+H175+H179+H180+H182+H183+H184+H185+H186+H190+H191+H198+H199+H200+H201+H202+H203+H204+H219+H220+H222+H223+H224+H225+H226+H227+H228+H229+H230+H231+H232+H242+H245+H246+H248+H250+H252+H254+H255</f>
        <v>30091785.809999999</v>
      </c>
      <c r="I34" s="194">
        <f t="shared" ref="I34:J34" si="2">I62+I63+I64+I65+I68+I69+I70+I71+I72+I73+I74+I75+I78+I79+I80+I81+I84+I85+I86+I87+I88+I89+I92+I93+I96+I98+I99+I100+I103+I104+I105+I106+I107+I128+I129+I130+I131+I133+I134+I136+I150+I151+I152+I153+I155+I156+I157+I158+I159+I160+I161+I162+I163+I164+I166+I167+I169+I170+I172+I173+I174+I175+I179+I180+I181+I182+I183+I184+I185+I186+I190+I191+I198+I199+I200+I201+I202+I203+I204+I219+I220+I222+I223+I224+I225+I226+I227+I228+I229+I230+I231+I232+I242+I245+I246+I248+I250+I252+I254+I255+I257</f>
        <v>26925077.629999999</v>
      </c>
      <c r="J34" s="194">
        <f t="shared" si="2"/>
        <v>25021334.210000001</v>
      </c>
      <c r="K34" s="174" t="s">
        <v>70</v>
      </c>
      <c r="L34" s="165" t="s">
        <v>124</v>
      </c>
    </row>
    <row r="35" spans="1:12" ht="37.5" customHeight="1" x14ac:dyDescent="0.2">
      <c r="A35" s="171" t="s">
        <v>115</v>
      </c>
      <c r="B35" s="171"/>
      <c r="C35" s="163" t="s">
        <v>5</v>
      </c>
      <c r="D35" s="163"/>
      <c r="E35" s="199"/>
      <c r="F35" s="199"/>
      <c r="G35" s="199"/>
      <c r="H35" s="194"/>
      <c r="I35" s="194"/>
      <c r="J35" s="194"/>
      <c r="K35" s="174"/>
      <c r="L35" s="165"/>
    </row>
    <row r="36" spans="1:12" ht="12.75" customHeight="1" x14ac:dyDescent="0.2">
      <c r="A36" s="148" t="s">
        <v>331</v>
      </c>
      <c r="B36" s="149"/>
      <c r="C36" s="81" t="s">
        <v>238</v>
      </c>
      <c r="D36" s="81" t="s">
        <v>72</v>
      </c>
      <c r="E36" s="79"/>
      <c r="F36" s="77"/>
      <c r="G36" s="77"/>
      <c r="H36" s="82">
        <f>H76+H178+H189+H181+H195+H215+H216+H217+H218+H236+H237+H238+H239+H240+H241</f>
        <v>993421.1</v>
      </c>
      <c r="I36" s="88">
        <f>I76+I111+I221+I236</f>
        <v>0</v>
      </c>
      <c r="J36" s="88">
        <f>J76+J111+J221+J236</f>
        <v>0</v>
      </c>
      <c r="K36" s="80" t="s">
        <v>70</v>
      </c>
      <c r="L36" s="86" t="s">
        <v>235</v>
      </c>
    </row>
    <row r="37" spans="1:12" ht="24.75" customHeight="1" x14ac:dyDescent="0.2">
      <c r="A37" s="148" t="s">
        <v>332</v>
      </c>
      <c r="B37" s="149"/>
      <c r="C37" s="81" t="s">
        <v>239</v>
      </c>
      <c r="D37" s="81" t="s">
        <v>72</v>
      </c>
      <c r="E37" s="79" t="s">
        <v>328</v>
      </c>
      <c r="F37" s="77"/>
      <c r="G37" s="77"/>
      <c r="H37" s="82">
        <f>H215</f>
        <v>126567.1</v>
      </c>
      <c r="I37" s="88">
        <f t="shared" ref="I37:J37" si="3">I215</f>
        <v>0</v>
      </c>
      <c r="J37" s="88">
        <f t="shared" si="3"/>
        <v>0</v>
      </c>
      <c r="K37" s="80" t="s">
        <v>70</v>
      </c>
      <c r="L37" s="86" t="s">
        <v>235</v>
      </c>
    </row>
    <row r="38" spans="1:12" ht="12.75" customHeight="1" x14ac:dyDescent="0.2">
      <c r="A38" s="148" t="s">
        <v>333</v>
      </c>
      <c r="B38" s="149"/>
      <c r="C38" s="35" t="s">
        <v>337</v>
      </c>
      <c r="D38" s="35" t="s">
        <v>72</v>
      </c>
      <c r="E38" s="47" t="s">
        <v>240</v>
      </c>
      <c r="F38" s="48"/>
      <c r="G38" s="48"/>
      <c r="H38" s="49">
        <f>H178+H189+H195+H216+H238+H241</f>
        <v>450007</v>
      </c>
      <c r="I38" s="128">
        <f t="shared" ref="I38:J38" si="4">I178+I189+I195+I216+I238+I241</f>
        <v>0</v>
      </c>
      <c r="J38" s="128">
        <f t="shared" si="4"/>
        <v>0</v>
      </c>
      <c r="K38" s="36" t="s">
        <v>70</v>
      </c>
      <c r="L38" s="34" t="s">
        <v>235</v>
      </c>
    </row>
    <row r="39" spans="1:12" ht="12.75" customHeight="1" x14ac:dyDescent="0.2">
      <c r="A39" s="148" t="s">
        <v>334</v>
      </c>
      <c r="B39" s="149"/>
      <c r="C39" s="81" t="s">
        <v>338</v>
      </c>
      <c r="D39" s="81" t="s">
        <v>72</v>
      </c>
      <c r="E39" s="79" t="s">
        <v>329</v>
      </c>
      <c r="F39" s="77"/>
      <c r="G39" s="77"/>
      <c r="H39" s="82">
        <f>H217+H239</f>
        <v>393300</v>
      </c>
      <c r="I39" s="88">
        <f t="shared" ref="I39:J39" si="5">I217</f>
        <v>0</v>
      </c>
      <c r="J39" s="88">
        <f t="shared" si="5"/>
        <v>0</v>
      </c>
      <c r="K39" s="80" t="s">
        <v>70</v>
      </c>
      <c r="L39" s="86" t="s">
        <v>235</v>
      </c>
    </row>
    <row r="40" spans="1:12" ht="12.75" hidden="1" customHeight="1" x14ac:dyDescent="0.2">
      <c r="A40" s="148" t="s">
        <v>335</v>
      </c>
      <c r="B40" s="149"/>
      <c r="C40" s="81" t="s">
        <v>339</v>
      </c>
      <c r="D40" s="81" t="s">
        <v>72</v>
      </c>
      <c r="E40" s="79" t="s">
        <v>330</v>
      </c>
      <c r="F40" s="77"/>
      <c r="G40" s="77"/>
      <c r="H40" s="82">
        <f>H218+H239</f>
        <v>30</v>
      </c>
      <c r="I40" s="88">
        <f t="shared" ref="I40:J40" si="6">I218+I239</f>
        <v>0</v>
      </c>
      <c r="J40" s="88">
        <f t="shared" si="6"/>
        <v>0</v>
      </c>
      <c r="K40" s="80" t="s">
        <v>70</v>
      </c>
      <c r="L40" s="86" t="s">
        <v>235</v>
      </c>
    </row>
    <row r="41" spans="1:12" ht="12.75" hidden="1" customHeight="1" x14ac:dyDescent="0.2">
      <c r="A41" s="148" t="s">
        <v>336</v>
      </c>
      <c r="B41" s="149"/>
      <c r="C41" s="35" t="s">
        <v>340</v>
      </c>
      <c r="D41" s="35" t="s">
        <v>72</v>
      </c>
      <c r="E41" s="47" t="s">
        <v>241</v>
      </c>
      <c r="F41" s="48"/>
      <c r="G41" s="48"/>
      <c r="H41" s="49">
        <f>H240</f>
        <v>0</v>
      </c>
      <c r="I41" s="88">
        <f t="shared" ref="I41:J41" si="7">I240</f>
        <v>0</v>
      </c>
      <c r="J41" s="88">
        <f t="shared" si="7"/>
        <v>0</v>
      </c>
      <c r="K41" s="36" t="s">
        <v>70</v>
      </c>
      <c r="L41" s="34" t="s">
        <v>235</v>
      </c>
    </row>
    <row r="42" spans="1:12" ht="25.5" hidden="1" customHeight="1" x14ac:dyDescent="0.2">
      <c r="A42" s="150" t="s">
        <v>116</v>
      </c>
      <c r="B42" s="150"/>
      <c r="C42" s="39" t="s">
        <v>6</v>
      </c>
      <c r="D42" s="1" t="s">
        <v>73</v>
      </c>
      <c r="E42" s="48"/>
      <c r="F42" s="48"/>
      <c r="G42" s="48"/>
      <c r="H42" s="50">
        <f>H43</f>
        <v>0</v>
      </c>
      <c r="I42" s="50">
        <f t="shared" ref="I42:J42" si="8">I43</f>
        <v>0</v>
      </c>
      <c r="J42" s="50">
        <f t="shared" si="8"/>
        <v>0</v>
      </c>
      <c r="K42" s="28" t="s">
        <v>70</v>
      </c>
    </row>
    <row r="43" spans="1:12" ht="12.75" hidden="1" customHeight="1" x14ac:dyDescent="0.2">
      <c r="A43" s="150" t="s">
        <v>47</v>
      </c>
      <c r="B43" s="150"/>
      <c r="C43" s="1" t="s">
        <v>117</v>
      </c>
      <c r="D43" s="1" t="s">
        <v>73</v>
      </c>
      <c r="E43" s="44"/>
      <c r="F43" s="44"/>
      <c r="G43" s="44"/>
      <c r="H43" s="45">
        <v>0</v>
      </c>
      <c r="I43" s="45">
        <v>0</v>
      </c>
      <c r="J43" s="45">
        <v>0</v>
      </c>
      <c r="K43" s="28" t="s">
        <v>70</v>
      </c>
    </row>
    <row r="44" spans="1:12" ht="15" customHeight="1" x14ac:dyDescent="0.2">
      <c r="A44" s="150" t="s">
        <v>50</v>
      </c>
      <c r="B44" s="150"/>
      <c r="C44" s="39" t="s">
        <v>7</v>
      </c>
      <c r="D44" s="1" t="s">
        <v>74</v>
      </c>
      <c r="E44" s="47"/>
      <c r="F44" s="48"/>
      <c r="G44" s="48"/>
      <c r="H44" s="50">
        <f>H45+H47+H49</f>
        <v>2749656.08</v>
      </c>
      <c r="I44" s="97">
        <f t="shared" ref="I44:J44" si="9">I45+I47+I49</f>
        <v>1957697.44</v>
      </c>
      <c r="J44" s="97">
        <f t="shared" si="9"/>
        <v>1999551.44</v>
      </c>
      <c r="K44" s="28" t="s">
        <v>70</v>
      </c>
    </row>
    <row r="45" spans="1:12" ht="12.75" customHeight="1" x14ac:dyDescent="0.2">
      <c r="A45" s="170" t="s">
        <v>47</v>
      </c>
      <c r="B45" s="170"/>
      <c r="C45" s="163" t="s">
        <v>8</v>
      </c>
      <c r="D45" s="163" t="s">
        <v>74</v>
      </c>
      <c r="E45" s="199"/>
      <c r="F45" s="199"/>
      <c r="G45" s="199"/>
      <c r="H45" s="194">
        <f>H66+H77+H83+H101+H112+H115+H168+H188+H193+H194+H196+H205+H209+H211+H213+H233</f>
        <v>2749656.08</v>
      </c>
      <c r="I45" s="194">
        <f t="shared" ref="I45:J45" si="10">I66+I67+I77+I83+I90+I91+I101+I102+I117+I119+I121+I122+I168+I176+I177+I187+I188+I192+I193+I194+I196+I197+I205+I206+I207+I208+I209+I210+I211+I212+I213+I214+I233+I234+I242</f>
        <v>1957697.44</v>
      </c>
      <c r="J45" s="194">
        <f t="shared" si="10"/>
        <v>1999551.44</v>
      </c>
      <c r="K45" s="174" t="s">
        <v>70</v>
      </c>
      <c r="L45" s="165" t="s">
        <v>125</v>
      </c>
    </row>
    <row r="46" spans="1:12" ht="11.25" customHeight="1" x14ac:dyDescent="0.2">
      <c r="A46" s="171" t="s">
        <v>51</v>
      </c>
      <c r="B46" s="171"/>
      <c r="C46" s="163"/>
      <c r="D46" s="163"/>
      <c r="E46" s="199"/>
      <c r="F46" s="199"/>
      <c r="G46" s="199"/>
      <c r="H46" s="194"/>
      <c r="I46" s="194"/>
      <c r="J46" s="194"/>
      <c r="K46" s="174"/>
      <c r="L46" s="165"/>
    </row>
    <row r="47" spans="1:12" ht="15" hidden="1" customHeight="1" x14ac:dyDescent="0.2">
      <c r="A47" s="150" t="s">
        <v>52</v>
      </c>
      <c r="B47" s="150"/>
      <c r="C47" s="1" t="s">
        <v>9</v>
      </c>
      <c r="D47" s="1" t="s">
        <v>74</v>
      </c>
      <c r="E47" s="48"/>
      <c r="F47" s="48"/>
      <c r="G47" s="48"/>
      <c r="H47" s="49">
        <v>0</v>
      </c>
      <c r="I47" s="49">
        <v>0</v>
      </c>
      <c r="J47" s="49">
        <v>0</v>
      </c>
      <c r="K47" s="28" t="s">
        <v>70</v>
      </c>
    </row>
    <row r="48" spans="1:12" ht="12.75" hidden="1" customHeight="1" x14ac:dyDescent="0.2">
      <c r="A48" s="150" t="s">
        <v>47</v>
      </c>
      <c r="B48" s="150"/>
      <c r="C48" s="1"/>
      <c r="D48" s="1"/>
      <c r="E48" s="44"/>
      <c r="F48" s="44"/>
      <c r="G48" s="44"/>
      <c r="H48" s="45"/>
      <c r="I48" s="45"/>
      <c r="J48" s="45"/>
      <c r="K48" s="28" t="s">
        <v>70</v>
      </c>
    </row>
    <row r="49" spans="1:12" ht="12.75" hidden="1" customHeight="1" x14ac:dyDescent="0.2">
      <c r="A49" s="148" t="s">
        <v>236</v>
      </c>
      <c r="B49" s="149"/>
      <c r="C49" s="35" t="s">
        <v>237</v>
      </c>
      <c r="D49" s="35" t="s">
        <v>74</v>
      </c>
      <c r="E49" s="47"/>
      <c r="F49" s="48"/>
      <c r="G49" s="48"/>
      <c r="H49" s="49"/>
      <c r="I49" s="88">
        <f t="shared" ref="I49:J49" si="11">I237</f>
        <v>0</v>
      </c>
      <c r="J49" s="88">
        <f t="shared" si="11"/>
        <v>0</v>
      </c>
      <c r="K49" s="36" t="s">
        <v>70</v>
      </c>
      <c r="L49" s="34" t="s">
        <v>235</v>
      </c>
    </row>
    <row r="50" spans="1:12" hidden="1" x14ac:dyDescent="0.2">
      <c r="A50" s="150" t="s">
        <v>118</v>
      </c>
      <c r="B50" s="150"/>
      <c r="C50" s="39" t="s">
        <v>10</v>
      </c>
      <c r="D50" s="1" t="s">
        <v>75</v>
      </c>
      <c r="E50" s="48"/>
      <c r="F50" s="48"/>
      <c r="G50" s="48"/>
      <c r="H50" s="50">
        <f>H51</f>
        <v>0</v>
      </c>
      <c r="I50" s="50">
        <f t="shared" ref="I50:J50" si="12">I51</f>
        <v>0</v>
      </c>
      <c r="J50" s="50">
        <f t="shared" si="12"/>
        <v>0</v>
      </c>
      <c r="K50" s="28" t="s">
        <v>70</v>
      </c>
    </row>
    <row r="51" spans="1:12" ht="12.75" hidden="1" customHeight="1" x14ac:dyDescent="0.2">
      <c r="A51" s="150" t="s">
        <v>47</v>
      </c>
      <c r="B51" s="150"/>
      <c r="C51" s="1"/>
      <c r="D51" s="1"/>
      <c r="E51" s="44"/>
      <c r="F51" s="44"/>
      <c r="G51" s="44"/>
      <c r="H51" s="45"/>
      <c r="I51" s="45"/>
      <c r="J51" s="45"/>
      <c r="K51" s="28" t="s">
        <v>70</v>
      </c>
    </row>
    <row r="52" spans="1:12" hidden="1" x14ac:dyDescent="0.2">
      <c r="A52" s="150" t="s">
        <v>53</v>
      </c>
      <c r="B52" s="150"/>
      <c r="C52" s="39" t="s">
        <v>119</v>
      </c>
      <c r="D52" s="1"/>
      <c r="E52" s="48"/>
      <c r="F52" s="48"/>
      <c r="G52" s="48"/>
      <c r="H52" s="50">
        <f>H54</f>
        <v>0</v>
      </c>
      <c r="I52" s="50">
        <f t="shared" ref="I52:J52" si="13">I54</f>
        <v>0</v>
      </c>
      <c r="J52" s="50">
        <f t="shared" si="13"/>
        <v>0</v>
      </c>
      <c r="K52" s="28" t="s">
        <v>70</v>
      </c>
    </row>
    <row r="53" spans="1:12" ht="12.75" hidden="1" customHeight="1" x14ac:dyDescent="0.2">
      <c r="A53" s="150" t="s">
        <v>47</v>
      </c>
      <c r="B53" s="150"/>
      <c r="C53" s="1"/>
      <c r="D53" s="1"/>
      <c r="E53" s="44"/>
      <c r="F53" s="44"/>
      <c r="G53" s="44"/>
      <c r="H53" s="45"/>
      <c r="I53" s="45"/>
      <c r="J53" s="45"/>
      <c r="K53" s="28" t="s">
        <v>70</v>
      </c>
    </row>
    <row r="54" spans="1:12" hidden="1" x14ac:dyDescent="0.2">
      <c r="A54" s="150" t="s">
        <v>227</v>
      </c>
      <c r="B54" s="150"/>
      <c r="C54" s="1" t="s">
        <v>120</v>
      </c>
      <c r="D54" s="1" t="s">
        <v>70</v>
      </c>
      <c r="E54" s="44"/>
      <c r="F54" s="44"/>
      <c r="G54" s="44"/>
      <c r="H54" s="45">
        <f>H55</f>
        <v>0</v>
      </c>
      <c r="I54" s="45">
        <f t="shared" ref="I54:J54" si="14">I55</f>
        <v>0</v>
      </c>
      <c r="J54" s="45">
        <f t="shared" si="14"/>
        <v>0</v>
      </c>
      <c r="K54" s="28" t="s">
        <v>70</v>
      </c>
    </row>
    <row r="55" spans="1:12" hidden="1" x14ac:dyDescent="0.2">
      <c r="A55" s="153" t="s">
        <v>49</v>
      </c>
      <c r="B55" s="153"/>
      <c r="C55" s="186" t="s">
        <v>122</v>
      </c>
      <c r="D55" s="186" t="s">
        <v>77</v>
      </c>
      <c r="E55" s="184"/>
      <c r="F55" s="184"/>
      <c r="G55" s="184"/>
      <c r="H55" s="182">
        <v>0</v>
      </c>
      <c r="I55" s="182">
        <v>0</v>
      </c>
      <c r="J55" s="182">
        <v>0</v>
      </c>
      <c r="K55" s="183" t="s">
        <v>70</v>
      </c>
    </row>
    <row r="56" spans="1:12" ht="27" hidden="1" customHeight="1" x14ac:dyDescent="0.2">
      <c r="A56" s="154" t="s">
        <v>121</v>
      </c>
      <c r="B56" s="154"/>
      <c r="C56" s="186"/>
      <c r="D56" s="186"/>
      <c r="E56" s="184"/>
      <c r="F56" s="184"/>
      <c r="G56" s="184"/>
      <c r="H56" s="182"/>
      <c r="I56" s="182"/>
      <c r="J56" s="182"/>
      <c r="K56" s="183"/>
    </row>
    <row r="57" spans="1:12" x14ac:dyDescent="0.2">
      <c r="A57" s="157" t="s">
        <v>123</v>
      </c>
      <c r="B57" s="157"/>
      <c r="C57" s="136" t="s">
        <v>11</v>
      </c>
      <c r="D57" s="136" t="s">
        <v>70</v>
      </c>
      <c r="E57" s="137"/>
      <c r="F57" s="137"/>
      <c r="G57" s="137"/>
      <c r="H57" s="138">
        <f>H58+H114+H125+H137+H143+H145+H247</f>
        <v>33834862.99000001</v>
      </c>
      <c r="I57" s="138">
        <f>I58+I114+I125+I137+I143+I145+I247</f>
        <v>28882775.07</v>
      </c>
      <c r="J57" s="138">
        <f>J58+J114+J125+J137+J143+J145+J247</f>
        <v>27020885.649999999</v>
      </c>
      <c r="K57" s="139"/>
    </row>
    <row r="58" spans="1:12" x14ac:dyDescent="0.2">
      <c r="A58" s="153" t="s">
        <v>47</v>
      </c>
      <c r="B58" s="153"/>
      <c r="C58" s="195" t="s">
        <v>12</v>
      </c>
      <c r="D58" s="190" t="s">
        <v>70</v>
      </c>
      <c r="E58" s="185"/>
      <c r="F58" s="185"/>
      <c r="G58" s="185"/>
      <c r="H58" s="192">
        <f>H60+H82+H94+H95</f>
        <v>18171580.350000005</v>
      </c>
      <c r="I58" s="192">
        <f>I60+I82+I94+I95</f>
        <v>18136485.399999999</v>
      </c>
      <c r="J58" s="192">
        <f>J60+J82+J94+J95</f>
        <v>18158095.399999999</v>
      </c>
      <c r="K58" s="196" t="s">
        <v>70</v>
      </c>
    </row>
    <row r="59" spans="1:12" x14ac:dyDescent="0.2">
      <c r="A59" s="154" t="s">
        <v>54</v>
      </c>
      <c r="B59" s="154"/>
      <c r="C59" s="195"/>
      <c r="D59" s="190"/>
      <c r="E59" s="185"/>
      <c r="F59" s="185"/>
      <c r="G59" s="185"/>
      <c r="H59" s="192"/>
      <c r="I59" s="192"/>
      <c r="J59" s="192"/>
      <c r="K59" s="196"/>
    </row>
    <row r="60" spans="1:12" ht="12.75" customHeight="1" x14ac:dyDescent="0.2">
      <c r="A60" s="153" t="s">
        <v>47</v>
      </c>
      <c r="B60" s="153"/>
      <c r="C60" s="190" t="s">
        <v>13</v>
      </c>
      <c r="D60" s="193" t="s">
        <v>78</v>
      </c>
      <c r="E60" s="185"/>
      <c r="F60" s="185"/>
      <c r="G60" s="185"/>
      <c r="H60" s="192">
        <f>SUM(H62:H81)</f>
        <v>14179411.990000004</v>
      </c>
      <c r="I60" s="192">
        <f>SUM(I62:I81)</f>
        <v>13929707.49</v>
      </c>
      <c r="J60" s="192">
        <f>SUM(J62:J81)</f>
        <v>13930947.49</v>
      </c>
      <c r="K60" s="183" t="s">
        <v>70</v>
      </c>
    </row>
    <row r="61" spans="1:12" ht="12.75" customHeight="1" x14ac:dyDescent="0.2">
      <c r="A61" s="154" t="s">
        <v>55</v>
      </c>
      <c r="B61" s="154"/>
      <c r="C61" s="190"/>
      <c r="D61" s="193"/>
      <c r="E61" s="185"/>
      <c r="F61" s="185"/>
      <c r="G61" s="185"/>
      <c r="H61" s="192"/>
      <c r="I61" s="192"/>
      <c r="J61" s="192"/>
      <c r="K61" s="183"/>
    </row>
    <row r="62" spans="1:12" ht="12.75" customHeight="1" x14ac:dyDescent="0.2">
      <c r="A62" s="154" t="s">
        <v>55</v>
      </c>
      <c r="B62" s="154"/>
      <c r="C62" s="35" t="s">
        <v>246</v>
      </c>
      <c r="D62" s="35" t="s">
        <v>78</v>
      </c>
      <c r="E62" s="48" t="s">
        <v>243</v>
      </c>
      <c r="F62" s="89" t="s">
        <v>341</v>
      </c>
      <c r="G62" s="89" t="s">
        <v>453</v>
      </c>
      <c r="H62" s="141">
        <v>781740</v>
      </c>
      <c r="I62" s="128">
        <v>892500</v>
      </c>
      <c r="J62" s="107">
        <v>892800</v>
      </c>
      <c r="K62" s="36" t="s">
        <v>70</v>
      </c>
    </row>
    <row r="63" spans="1:12" ht="12.75" customHeight="1" x14ac:dyDescent="0.2">
      <c r="A63" s="154" t="s">
        <v>55</v>
      </c>
      <c r="B63" s="154"/>
      <c r="C63" s="81" t="s">
        <v>246</v>
      </c>
      <c r="D63" s="81" t="s">
        <v>78</v>
      </c>
      <c r="E63" s="77" t="s">
        <v>353</v>
      </c>
      <c r="F63" s="89" t="s">
        <v>343</v>
      </c>
      <c r="G63" s="89" t="s">
        <v>455</v>
      </c>
      <c r="H63" s="141">
        <v>1496140</v>
      </c>
      <c r="I63" s="96">
        <v>2122380</v>
      </c>
      <c r="J63" s="96">
        <v>2123320</v>
      </c>
      <c r="K63" s="80" t="s">
        <v>70</v>
      </c>
    </row>
    <row r="64" spans="1:12" ht="12.75" customHeight="1" x14ac:dyDescent="0.2">
      <c r="A64" s="154" t="s">
        <v>55</v>
      </c>
      <c r="B64" s="154"/>
      <c r="C64" s="81" t="s">
        <v>246</v>
      </c>
      <c r="D64" s="81" t="s">
        <v>78</v>
      </c>
      <c r="E64" s="110"/>
      <c r="F64" s="89" t="s">
        <v>464</v>
      </c>
      <c r="G64" s="89" t="s">
        <v>455</v>
      </c>
      <c r="H64" s="96">
        <v>3380</v>
      </c>
      <c r="I64" s="128"/>
      <c r="J64" s="128"/>
      <c r="K64" s="80" t="s">
        <v>70</v>
      </c>
    </row>
    <row r="65" spans="1:13" ht="12.75" customHeight="1" x14ac:dyDescent="0.2">
      <c r="A65" s="154" t="s">
        <v>55</v>
      </c>
      <c r="B65" s="154"/>
      <c r="C65" s="81" t="s">
        <v>246</v>
      </c>
      <c r="D65" s="81" t="s">
        <v>78</v>
      </c>
      <c r="E65" s="110"/>
      <c r="F65" s="89" t="s">
        <v>465</v>
      </c>
      <c r="G65" s="89" t="s">
        <v>453</v>
      </c>
      <c r="H65" s="96">
        <v>4300</v>
      </c>
      <c r="I65" s="96"/>
      <c r="J65" s="96"/>
      <c r="K65" s="80" t="s">
        <v>70</v>
      </c>
    </row>
    <row r="66" spans="1:13" ht="12.75" customHeight="1" x14ac:dyDescent="0.2">
      <c r="A66" s="154" t="s">
        <v>55</v>
      </c>
      <c r="B66" s="154"/>
      <c r="C66" s="81" t="s">
        <v>246</v>
      </c>
      <c r="D66" s="81" t="s">
        <v>78</v>
      </c>
      <c r="E66" s="84" t="s">
        <v>354</v>
      </c>
      <c r="F66" s="89" t="s">
        <v>345</v>
      </c>
      <c r="G66" s="89" t="s">
        <v>453</v>
      </c>
      <c r="H66" s="141">
        <v>27822.21</v>
      </c>
      <c r="I66" s="128">
        <v>17455.79</v>
      </c>
      <c r="J66" s="128">
        <v>17455.79</v>
      </c>
      <c r="K66" s="80" t="s">
        <v>70</v>
      </c>
      <c r="M66" s="121"/>
    </row>
    <row r="67" spans="1:13" ht="12.75" hidden="1" customHeight="1" x14ac:dyDescent="0.2">
      <c r="A67" s="154" t="s">
        <v>55</v>
      </c>
      <c r="B67" s="154"/>
      <c r="C67" s="81" t="s">
        <v>246</v>
      </c>
      <c r="D67" s="81" t="s">
        <v>78</v>
      </c>
      <c r="E67" s="84" t="s">
        <v>354</v>
      </c>
      <c r="F67" s="89" t="s">
        <v>346</v>
      </c>
      <c r="G67" s="89" t="s">
        <v>244</v>
      </c>
      <c r="H67" s="96"/>
      <c r="I67" s="111"/>
      <c r="J67" s="111"/>
      <c r="K67" s="80" t="s">
        <v>70</v>
      </c>
    </row>
    <row r="68" spans="1:13" ht="12.75" customHeight="1" x14ac:dyDescent="0.2">
      <c r="A68" s="154" t="s">
        <v>55</v>
      </c>
      <c r="B68" s="154"/>
      <c r="C68" s="81" t="s">
        <v>246</v>
      </c>
      <c r="D68" s="81" t="s">
        <v>78</v>
      </c>
      <c r="E68" s="117" t="s">
        <v>355</v>
      </c>
      <c r="F68" s="89" t="s">
        <v>347</v>
      </c>
      <c r="G68" s="89" t="s">
        <v>453</v>
      </c>
      <c r="H68" s="140">
        <v>10605048</v>
      </c>
      <c r="I68" s="140">
        <v>9462679</v>
      </c>
      <c r="J68" s="140">
        <v>9462679</v>
      </c>
      <c r="K68" s="80" t="s">
        <v>70</v>
      </c>
    </row>
    <row r="69" spans="1:13" ht="12.75" hidden="1" customHeight="1" x14ac:dyDescent="0.2">
      <c r="A69" s="154" t="s">
        <v>55</v>
      </c>
      <c r="B69" s="154"/>
      <c r="C69" s="81" t="s">
        <v>246</v>
      </c>
      <c r="D69" s="81" t="s">
        <v>78</v>
      </c>
      <c r="E69" s="117" t="s">
        <v>355</v>
      </c>
      <c r="F69" s="89" t="s">
        <v>348</v>
      </c>
      <c r="G69" s="89" t="s">
        <v>244</v>
      </c>
      <c r="H69" s="96"/>
      <c r="I69" s="96"/>
      <c r="J69" s="96"/>
      <c r="K69" s="80" t="s">
        <v>70</v>
      </c>
    </row>
    <row r="70" spans="1:13" ht="12.75" customHeight="1" x14ac:dyDescent="0.2">
      <c r="A70" s="154" t="s">
        <v>55</v>
      </c>
      <c r="B70" s="154"/>
      <c r="C70" s="81" t="s">
        <v>246</v>
      </c>
      <c r="D70" s="81" t="s">
        <v>78</v>
      </c>
      <c r="E70" s="117" t="s">
        <v>356</v>
      </c>
      <c r="F70" s="89" t="s">
        <v>349</v>
      </c>
      <c r="G70" s="89" t="s">
        <v>453</v>
      </c>
      <c r="H70" s="141">
        <v>138047.13</v>
      </c>
      <c r="I70" s="134">
        <v>106402.38</v>
      </c>
      <c r="J70" s="134">
        <v>106402.38</v>
      </c>
      <c r="K70" s="80" t="s">
        <v>70</v>
      </c>
    </row>
    <row r="71" spans="1:13" ht="12.75" hidden="1" customHeight="1" x14ac:dyDescent="0.2">
      <c r="A71" s="154" t="s">
        <v>55</v>
      </c>
      <c r="B71" s="154"/>
      <c r="C71" s="81" t="s">
        <v>246</v>
      </c>
      <c r="D71" s="81" t="s">
        <v>78</v>
      </c>
      <c r="E71" s="117" t="s">
        <v>356</v>
      </c>
      <c r="F71" s="89" t="s">
        <v>350</v>
      </c>
      <c r="G71" s="89" t="s">
        <v>244</v>
      </c>
      <c r="H71" s="96"/>
      <c r="I71" s="96"/>
      <c r="J71" s="96"/>
      <c r="K71" s="80" t="s">
        <v>70</v>
      </c>
    </row>
    <row r="72" spans="1:13" ht="12.75" customHeight="1" x14ac:dyDescent="0.2">
      <c r="A72" s="154" t="s">
        <v>55</v>
      </c>
      <c r="B72" s="154"/>
      <c r="C72" s="81" t="s">
        <v>246</v>
      </c>
      <c r="D72" s="81" t="s">
        <v>78</v>
      </c>
      <c r="E72" s="124" t="s">
        <v>463</v>
      </c>
      <c r="F72" s="89" t="s">
        <v>349</v>
      </c>
      <c r="G72" s="89" t="s">
        <v>453</v>
      </c>
      <c r="H72" s="141">
        <v>516194.58</v>
      </c>
      <c r="I72" s="134">
        <v>612000</v>
      </c>
      <c r="J72" s="134">
        <v>612000</v>
      </c>
      <c r="K72" s="80" t="s">
        <v>70</v>
      </c>
    </row>
    <row r="73" spans="1:13" ht="13.5" hidden="1" customHeight="1" x14ac:dyDescent="0.2">
      <c r="A73" s="154" t="s">
        <v>55</v>
      </c>
      <c r="B73" s="154"/>
      <c r="C73" s="81" t="s">
        <v>246</v>
      </c>
      <c r="D73" s="81" t="s">
        <v>78</v>
      </c>
      <c r="E73" s="124" t="s">
        <v>421</v>
      </c>
      <c r="F73" s="89" t="s">
        <v>350</v>
      </c>
      <c r="G73" s="89" t="s">
        <v>244</v>
      </c>
      <c r="H73" s="96"/>
      <c r="I73" s="111"/>
      <c r="J73" s="111"/>
      <c r="K73" s="80" t="s">
        <v>70</v>
      </c>
    </row>
    <row r="74" spans="1:13" ht="12.75" customHeight="1" x14ac:dyDescent="0.2">
      <c r="A74" s="154" t="s">
        <v>55</v>
      </c>
      <c r="B74" s="154"/>
      <c r="C74" s="81" t="s">
        <v>246</v>
      </c>
      <c r="D74" s="81" t="s">
        <v>78</v>
      </c>
      <c r="E74" s="117" t="s">
        <v>355</v>
      </c>
      <c r="F74" s="89" t="s">
        <v>347</v>
      </c>
      <c r="G74" s="89" t="s">
        <v>455</v>
      </c>
      <c r="H74" s="141">
        <v>486490.88</v>
      </c>
      <c r="I74" s="107">
        <v>716290.32</v>
      </c>
      <c r="J74" s="107">
        <v>716290.32</v>
      </c>
      <c r="K74" s="80" t="s">
        <v>70</v>
      </c>
    </row>
    <row r="75" spans="1:13" ht="12.75" hidden="1" customHeight="1" x14ac:dyDescent="0.2">
      <c r="A75" s="154" t="s">
        <v>55</v>
      </c>
      <c r="B75" s="154"/>
      <c r="C75" s="81" t="s">
        <v>246</v>
      </c>
      <c r="D75" s="81" t="s">
        <v>78</v>
      </c>
      <c r="E75" s="117" t="s">
        <v>355</v>
      </c>
      <c r="F75" s="89" t="s">
        <v>348</v>
      </c>
      <c r="G75" s="89" t="s">
        <v>351</v>
      </c>
      <c r="H75" s="96">
        <v>0</v>
      </c>
      <c r="I75" s="96"/>
      <c r="J75" s="96"/>
      <c r="K75" s="80" t="s">
        <v>70</v>
      </c>
    </row>
    <row r="76" spans="1:13" ht="12.75" hidden="1" customHeight="1" x14ac:dyDescent="0.2">
      <c r="A76" s="154" t="s">
        <v>55</v>
      </c>
      <c r="B76" s="154"/>
      <c r="C76" s="81" t="s">
        <v>246</v>
      </c>
      <c r="D76" s="81" t="s">
        <v>78</v>
      </c>
      <c r="E76" s="57" t="s">
        <v>327</v>
      </c>
      <c r="F76" s="89" t="s">
        <v>272</v>
      </c>
      <c r="G76" s="89" t="s">
        <v>244</v>
      </c>
      <c r="H76" s="96"/>
      <c r="I76" s="96"/>
      <c r="J76" s="96"/>
      <c r="K76" s="80" t="s">
        <v>70</v>
      </c>
    </row>
    <row r="77" spans="1:13" ht="12.75" customHeight="1" x14ac:dyDescent="0.2">
      <c r="A77" s="154" t="s">
        <v>55</v>
      </c>
      <c r="B77" s="154"/>
      <c r="C77" s="81" t="s">
        <v>246</v>
      </c>
      <c r="D77" s="81" t="s">
        <v>78</v>
      </c>
      <c r="E77" s="112" t="s">
        <v>357</v>
      </c>
      <c r="F77" s="89" t="s">
        <v>352</v>
      </c>
      <c r="G77" s="89" t="s">
        <v>244</v>
      </c>
      <c r="H77" s="141">
        <v>54788.65</v>
      </c>
      <c r="I77" s="96">
        <v>0</v>
      </c>
      <c r="J77" s="96">
        <v>0</v>
      </c>
      <c r="K77" s="80" t="s">
        <v>70</v>
      </c>
    </row>
    <row r="78" spans="1:13" ht="12.75" customHeight="1" x14ac:dyDescent="0.2">
      <c r="A78" s="154" t="s">
        <v>245</v>
      </c>
      <c r="B78" s="154"/>
      <c r="C78" s="81" t="s">
        <v>246</v>
      </c>
      <c r="D78" s="81" t="s">
        <v>78</v>
      </c>
      <c r="E78" s="117" t="s">
        <v>355</v>
      </c>
      <c r="F78" s="89" t="s">
        <v>347</v>
      </c>
      <c r="G78" s="89" t="s">
        <v>460</v>
      </c>
      <c r="H78" s="141">
        <v>27401.97</v>
      </c>
      <c r="I78" s="96">
        <v>0</v>
      </c>
      <c r="J78" s="96">
        <v>0</v>
      </c>
      <c r="K78" s="80" t="s">
        <v>70</v>
      </c>
    </row>
    <row r="79" spans="1:13" ht="12.75" customHeight="1" x14ac:dyDescent="0.2">
      <c r="A79" s="154" t="s">
        <v>245</v>
      </c>
      <c r="B79" s="154"/>
      <c r="C79" s="81" t="s">
        <v>246</v>
      </c>
      <c r="D79" s="81" t="s">
        <v>78</v>
      </c>
      <c r="E79" s="117" t="s">
        <v>355</v>
      </c>
      <c r="F79" s="89" t="s">
        <v>347</v>
      </c>
      <c r="G79" s="89" t="s">
        <v>456</v>
      </c>
      <c r="H79" s="141">
        <v>2058.5700000000002</v>
      </c>
      <c r="I79" s="96">
        <v>0</v>
      </c>
      <c r="J79" s="96">
        <v>0</v>
      </c>
      <c r="K79" s="80" t="s">
        <v>70</v>
      </c>
    </row>
    <row r="80" spans="1:13" ht="12.75" customHeight="1" x14ac:dyDescent="0.2">
      <c r="A80" s="154" t="s">
        <v>245</v>
      </c>
      <c r="B80" s="154"/>
      <c r="C80" s="81" t="s">
        <v>246</v>
      </c>
      <c r="D80" s="81" t="s">
        <v>78</v>
      </c>
      <c r="E80" s="77" t="s">
        <v>243</v>
      </c>
      <c r="F80" s="89" t="s">
        <v>341</v>
      </c>
      <c r="G80" s="89" t="s">
        <v>460</v>
      </c>
      <c r="H80" s="96">
        <f>15000-9000</f>
        <v>6000</v>
      </c>
      <c r="I80" s="96">
        <v>0</v>
      </c>
      <c r="J80" s="96">
        <v>0</v>
      </c>
      <c r="K80" s="80" t="s">
        <v>70</v>
      </c>
    </row>
    <row r="81" spans="1:11" ht="12.75" customHeight="1" x14ac:dyDescent="0.2">
      <c r="A81" s="154" t="s">
        <v>245</v>
      </c>
      <c r="B81" s="154"/>
      <c r="C81" s="81" t="s">
        <v>246</v>
      </c>
      <c r="D81" s="81" t="s">
        <v>78</v>
      </c>
      <c r="E81" s="77" t="s">
        <v>353</v>
      </c>
      <c r="F81" s="89" t="s">
        <v>343</v>
      </c>
      <c r="G81" s="89" t="s">
        <v>456</v>
      </c>
      <c r="H81" s="96">
        <v>30000</v>
      </c>
      <c r="I81" s="96">
        <v>0</v>
      </c>
      <c r="J81" s="96">
        <v>0</v>
      </c>
      <c r="K81" s="80" t="s">
        <v>70</v>
      </c>
    </row>
    <row r="82" spans="1:11" ht="24" customHeight="1" x14ac:dyDescent="0.2">
      <c r="A82" s="150" t="s">
        <v>56</v>
      </c>
      <c r="B82" s="150"/>
      <c r="C82" s="2" t="s">
        <v>14</v>
      </c>
      <c r="D82" s="4" t="s">
        <v>79</v>
      </c>
      <c r="E82" s="47"/>
      <c r="F82" s="47"/>
      <c r="G82" s="47"/>
      <c r="H82" s="97">
        <f>SUM(H83:H93)</f>
        <v>42170</v>
      </c>
      <c r="I82" s="97">
        <f t="shared" ref="I82:J82" si="15">SUM(I83:I93)</f>
        <v>0</v>
      </c>
      <c r="J82" s="97">
        <f t="shared" si="15"/>
        <v>20000</v>
      </c>
      <c r="K82" s="28" t="s">
        <v>70</v>
      </c>
    </row>
    <row r="83" spans="1:11" ht="54" customHeight="1" x14ac:dyDescent="0.2">
      <c r="A83" s="154" t="s">
        <v>248</v>
      </c>
      <c r="B83" s="154"/>
      <c r="C83" s="35" t="s">
        <v>247</v>
      </c>
      <c r="D83" s="35" t="s">
        <v>79</v>
      </c>
      <c r="E83" s="51" t="s">
        <v>249</v>
      </c>
      <c r="F83" s="48" t="s">
        <v>242</v>
      </c>
      <c r="G83" s="48" t="s">
        <v>250</v>
      </c>
      <c r="H83" s="141">
        <v>39050</v>
      </c>
      <c r="I83" s="96">
        <v>0</v>
      </c>
      <c r="J83" s="96">
        <v>0</v>
      </c>
      <c r="K83" s="36" t="s">
        <v>70</v>
      </c>
    </row>
    <row r="84" spans="1:11" ht="39" hidden="1" customHeight="1" x14ac:dyDescent="0.2">
      <c r="A84" s="154" t="s">
        <v>362</v>
      </c>
      <c r="B84" s="154"/>
      <c r="C84" s="81" t="s">
        <v>247</v>
      </c>
      <c r="D84" s="81" t="s">
        <v>79</v>
      </c>
      <c r="E84" s="77" t="s">
        <v>243</v>
      </c>
      <c r="F84" s="77" t="s">
        <v>359</v>
      </c>
      <c r="G84" s="77" t="s">
        <v>358</v>
      </c>
      <c r="H84" s="82">
        <v>0</v>
      </c>
      <c r="I84" s="96">
        <v>0</v>
      </c>
      <c r="J84" s="96">
        <v>0</v>
      </c>
      <c r="K84" s="80" t="s">
        <v>70</v>
      </c>
    </row>
    <row r="85" spans="1:11" ht="41.25" hidden="1" customHeight="1" x14ac:dyDescent="0.2">
      <c r="A85" s="154" t="s">
        <v>362</v>
      </c>
      <c r="B85" s="154"/>
      <c r="C85" s="81" t="s">
        <v>247</v>
      </c>
      <c r="D85" s="81" t="s">
        <v>79</v>
      </c>
      <c r="E85" s="77" t="s">
        <v>243</v>
      </c>
      <c r="F85" s="77" t="s">
        <v>360</v>
      </c>
      <c r="G85" s="77" t="s">
        <v>358</v>
      </c>
      <c r="H85" s="82">
        <v>0</v>
      </c>
      <c r="I85" s="96">
        <v>0</v>
      </c>
      <c r="J85" s="96">
        <v>0</v>
      </c>
      <c r="K85" s="80" t="s">
        <v>70</v>
      </c>
    </row>
    <row r="86" spans="1:11" ht="41.25" hidden="1" customHeight="1" x14ac:dyDescent="0.2">
      <c r="A86" s="154" t="s">
        <v>362</v>
      </c>
      <c r="B86" s="154"/>
      <c r="C86" s="81" t="s">
        <v>247</v>
      </c>
      <c r="D86" s="81" t="s">
        <v>79</v>
      </c>
      <c r="E86" s="77" t="s">
        <v>243</v>
      </c>
      <c r="F86" s="77" t="s">
        <v>361</v>
      </c>
      <c r="G86" s="77" t="s">
        <v>358</v>
      </c>
      <c r="H86" s="82">
        <v>0</v>
      </c>
      <c r="I86" s="96">
        <v>0</v>
      </c>
      <c r="J86" s="96">
        <v>0</v>
      </c>
      <c r="K86" s="80" t="s">
        <v>70</v>
      </c>
    </row>
    <row r="87" spans="1:11" ht="41.25" customHeight="1" x14ac:dyDescent="0.2">
      <c r="A87" s="154" t="s">
        <v>482</v>
      </c>
      <c r="B87" s="154"/>
      <c r="C87" s="81" t="s">
        <v>247</v>
      </c>
      <c r="D87" s="81" t="s">
        <v>79</v>
      </c>
      <c r="E87" s="77" t="s">
        <v>243</v>
      </c>
      <c r="F87" s="77" t="s">
        <v>341</v>
      </c>
      <c r="G87" s="142" t="s">
        <v>431</v>
      </c>
      <c r="H87" s="141">
        <v>3120</v>
      </c>
      <c r="I87" s="96">
        <v>0</v>
      </c>
      <c r="J87" s="96">
        <v>0</v>
      </c>
      <c r="K87" s="80" t="s">
        <v>70</v>
      </c>
    </row>
    <row r="88" spans="1:11" ht="41.25" hidden="1" customHeight="1" x14ac:dyDescent="0.2">
      <c r="A88" s="148" t="s">
        <v>363</v>
      </c>
      <c r="B88" s="149"/>
      <c r="C88" s="35" t="s">
        <v>255</v>
      </c>
      <c r="D88" s="35" t="s">
        <v>79</v>
      </c>
      <c r="E88" s="48" t="s">
        <v>243</v>
      </c>
      <c r="F88" s="77" t="s">
        <v>359</v>
      </c>
      <c r="G88" s="48" t="s">
        <v>251</v>
      </c>
      <c r="H88" s="49">
        <v>0</v>
      </c>
      <c r="I88" s="96">
        <v>0</v>
      </c>
      <c r="J88" s="96">
        <v>0</v>
      </c>
      <c r="K88" s="80" t="s">
        <v>70</v>
      </c>
    </row>
    <row r="89" spans="1:11" ht="41.25" hidden="1" customHeight="1" x14ac:dyDescent="0.2">
      <c r="A89" s="148" t="s">
        <v>363</v>
      </c>
      <c r="B89" s="149"/>
      <c r="C89" s="81" t="s">
        <v>255</v>
      </c>
      <c r="D89" s="81" t="s">
        <v>79</v>
      </c>
      <c r="E89" s="77" t="s">
        <v>243</v>
      </c>
      <c r="F89" s="77" t="s">
        <v>360</v>
      </c>
      <c r="G89" s="77" t="s">
        <v>251</v>
      </c>
      <c r="H89" s="82">
        <v>0</v>
      </c>
      <c r="I89" s="96">
        <v>0</v>
      </c>
      <c r="J89" s="96">
        <v>0</v>
      </c>
      <c r="K89" s="80" t="s">
        <v>70</v>
      </c>
    </row>
    <row r="90" spans="1:11" ht="41.25" hidden="1" customHeight="1" x14ac:dyDescent="0.2">
      <c r="A90" s="148" t="s">
        <v>363</v>
      </c>
      <c r="B90" s="149"/>
      <c r="C90" s="81" t="s">
        <v>255</v>
      </c>
      <c r="D90" s="81" t="s">
        <v>79</v>
      </c>
      <c r="E90" s="84" t="s">
        <v>252</v>
      </c>
      <c r="F90" s="110" t="s">
        <v>253</v>
      </c>
      <c r="G90" s="110" t="s">
        <v>469</v>
      </c>
      <c r="H90" s="82"/>
      <c r="I90" s="96"/>
      <c r="J90" s="96">
        <v>20000</v>
      </c>
      <c r="K90" s="80" t="s">
        <v>70</v>
      </c>
    </row>
    <row r="91" spans="1:11" ht="41.25" hidden="1" customHeight="1" x14ac:dyDescent="0.2">
      <c r="A91" s="148" t="s">
        <v>363</v>
      </c>
      <c r="B91" s="149"/>
      <c r="C91" s="81" t="s">
        <v>255</v>
      </c>
      <c r="D91" s="81" t="s">
        <v>79</v>
      </c>
      <c r="E91" s="84" t="s">
        <v>252</v>
      </c>
      <c r="F91" s="77" t="s">
        <v>254</v>
      </c>
      <c r="G91" s="77" t="s">
        <v>251</v>
      </c>
      <c r="H91" s="82"/>
      <c r="I91" s="96"/>
      <c r="J91" s="96"/>
      <c r="K91" s="80" t="s">
        <v>70</v>
      </c>
    </row>
    <row r="92" spans="1:11" ht="41.25" hidden="1" customHeight="1" x14ac:dyDescent="0.2">
      <c r="A92" s="148" t="s">
        <v>363</v>
      </c>
      <c r="B92" s="149"/>
      <c r="C92" s="81" t="s">
        <v>255</v>
      </c>
      <c r="D92" s="81" t="s">
        <v>79</v>
      </c>
      <c r="E92" s="115" t="s">
        <v>243</v>
      </c>
      <c r="F92" s="110" t="s">
        <v>342</v>
      </c>
      <c r="G92" s="77" t="s">
        <v>251</v>
      </c>
      <c r="H92" s="82"/>
      <c r="I92" s="96"/>
      <c r="J92" s="96"/>
      <c r="K92" s="80" t="s">
        <v>70</v>
      </c>
    </row>
    <row r="93" spans="1:11" ht="41.25" hidden="1" customHeight="1" x14ac:dyDescent="0.2">
      <c r="A93" s="148" t="s">
        <v>363</v>
      </c>
      <c r="B93" s="149"/>
      <c r="C93" s="35" t="s">
        <v>255</v>
      </c>
      <c r="D93" s="35" t="s">
        <v>79</v>
      </c>
      <c r="E93" s="115" t="s">
        <v>243</v>
      </c>
      <c r="F93" s="77" t="s">
        <v>341</v>
      </c>
      <c r="G93" s="48" t="s">
        <v>251</v>
      </c>
      <c r="H93" s="49"/>
      <c r="I93" s="128"/>
      <c r="J93" s="128"/>
      <c r="K93" s="36" t="s">
        <v>70</v>
      </c>
    </row>
    <row r="94" spans="1:11" ht="28.5" customHeight="1" x14ac:dyDescent="0.2">
      <c r="A94" s="148" t="s">
        <v>126</v>
      </c>
      <c r="B94" s="149"/>
      <c r="C94" s="2" t="s">
        <v>15</v>
      </c>
      <c r="D94" s="4" t="s">
        <v>80</v>
      </c>
      <c r="E94" s="47"/>
      <c r="F94" s="47"/>
      <c r="G94" s="47"/>
      <c r="H94" s="50">
        <v>0</v>
      </c>
      <c r="I94" s="97">
        <v>0</v>
      </c>
      <c r="J94" s="97">
        <v>0</v>
      </c>
      <c r="K94" s="53" t="s">
        <v>70</v>
      </c>
    </row>
    <row r="95" spans="1:11" ht="37.5" customHeight="1" x14ac:dyDescent="0.2">
      <c r="A95" s="150" t="s">
        <v>127</v>
      </c>
      <c r="B95" s="150"/>
      <c r="C95" s="2" t="s">
        <v>16</v>
      </c>
      <c r="D95" s="4" t="s">
        <v>81</v>
      </c>
      <c r="E95" s="52"/>
      <c r="F95" s="52"/>
      <c r="G95" s="52"/>
      <c r="H95" s="46">
        <f>SUM(H96:H113)</f>
        <v>3949998.3600000003</v>
      </c>
      <c r="I95" s="46">
        <f t="shared" ref="I95:J95" si="16">SUM(I96:I113)</f>
        <v>4206777.91</v>
      </c>
      <c r="J95" s="46">
        <f t="shared" si="16"/>
        <v>4207147.91</v>
      </c>
      <c r="K95" s="53" t="s">
        <v>70</v>
      </c>
    </row>
    <row r="96" spans="1:11" ht="12" customHeight="1" x14ac:dyDescent="0.2">
      <c r="A96" s="153" t="s">
        <v>47</v>
      </c>
      <c r="B96" s="153"/>
      <c r="C96" s="186" t="s">
        <v>129</v>
      </c>
      <c r="D96" s="186" t="s">
        <v>81</v>
      </c>
      <c r="E96" s="188" t="s">
        <v>243</v>
      </c>
      <c r="F96" s="188" t="s">
        <v>341</v>
      </c>
      <c r="G96" s="188" t="s">
        <v>457</v>
      </c>
      <c r="H96" s="182">
        <f>216770</f>
        <v>216770</v>
      </c>
      <c r="I96" s="182">
        <v>269540</v>
      </c>
      <c r="J96" s="182">
        <v>269630</v>
      </c>
      <c r="K96" s="183" t="s">
        <v>70</v>
      </c>
    </row>
    <row r="97" spans="1:11" ht="12.75" customHeight="1" x14ac:dyDescent="0.2">
      <c r="A97" s="155" t="s">
        <v>128</v>
      </c>
      <c r="B97" s="156"/>
      <c r="C97" s="186"/>
      <c r="D97" s="186"/>
      <c r="E97" s="189"/>
      <c r="F97" s="189"/>
      <c r="G97" s="189"/>
      <c r="H97" s="182"/>
      <c r="I97" s="182"/>
      <c r="J97" s="182"/>
      <c r="K97" s="183"/>
    </row>
    <row r="98" spans="1:11" ht="12.75" customHeight="1" x14ac:dyDescent="0.2">
      <c r="A98" s="155" t="s">
        <v>128</v>
      </c>
      <c r="B98" s="156"/>
      <c r="C98" s="81" t="s">
        <v>129</v>
      </c>
      <c r="D98" s="81" t="s">
        <v>81</v>
      </c>
      <c r="E98" s="85" t="s">
        <v>353</v>
      </c>
      <c r="F98" s="89" t="s">
        <v>343</v>
      </c>
      <c r="G98" s="89" t="s">
        <v>458</v>
      </c>
      <c r="H98" s="141">
        <f>434780</f>
        <v>434780</v>
      </c>
      <c r="I98" s="96">
        <v>640960</v>
      </c>
      <c r="J98" s="96">
        <v>641240</v>
      </c>
      <c r="K98" s="80" t="s">
        <v>70</v>
      </c>
    </row>
    <row r="99" spans="1:11" ht="12.75" hidden="1" customHeight="1" x14ac:dyDescent="0.2">
      <c r="A99" s="155" t="s">
        <v>128</v>
      </c>
      <c r="B99" s="156"/>
      <c r="C99" s="81" t="s">
        <v>129</v>
      </c>
      <c r="D99" s="81" t="s">
        <v>81</v>
      </c>
      <c r="E99" s="113"/>
      <c r="F99" s="89" t="s">
        <v>464</v>
      </c>
      <c r="G99" s="89" t="s">
        <v>458</v>
      </c>
      <c r="H99" s="96">
        <v>1020</v>
      </c>
      <c r="I99" s="128"/>
      <c r="J99" s="128"/>
      <c r="K99" s="80" t="s">
        <v>70</v>
      </c>
    </row>
    <row r="100" spans="1:11" ht="12.75" hidden="1" customHeight="1" x14ac:dyDescent="0.2">
      <c r="A100" s="155" t="s">
        <v>128</v>
      </c>
      <c r="B100" s="156"/>
      <c r="C100" s="81" t="s">
        <v>129</v>
      </c>
      <c r="D100" s="81" t="s">
        <v>81</v>
      </c>
      <c r="E100" s="113"/>
      <c r="F100" s="89" t="s">
        <v>466</v>
      </c>
      <c r="G100" s="89" t="s">
        <v>457</v>
      </c>
      <c r="H100" s="96">
        <v>1298</v>
      </c>
      <c r="I100" s="96"/>
      <c r="J100" s="96"/>
      <c r="K100" s="80" t="s">
        <v>70</v>
      </c>
    </row>
    <row r="101" spans="1:11" ht="12.75" customHeight="1" x14ac:dyDescent="0.2">
      <c r="A101" s="155" t="s">
        <v>128</v>
      </c>
      <c r="B101" s="156"/>
      <c r="C101" s="81" t="s">
        <v>129</v>
      </c>
      <c r="D101" s="81" t="s">
        <v>81</v>
      </c>
      <c r="E101" s="90" t="s">
        <v>354</v>
      </c>
      <c r="F101" s="89" t="s">
        <v>345</v>
      </c>
      <c r="G101" s="89" t="s">
        <v>457</v>
      </c>
      <c r="H101" s="141">
        <v>8402.2999999999993</v>
      </c>
      <c r="I101" s="128">
        <v>5271.65</v>
      </c>
      <c r="J101" s="128">
        <v>5271.65</v>
      </c>
      <c r="K101" s="80" t="s">
        <v>70</v>
      </c>
    </row>
    <row r="102" spans="1:11" ht="12.75" hidden="1" customHeight="1" x14ac:dyDescent="0.2">
      <c r="A102" s="155" t="s">
        <v>128</v>
      </c>
      <c r="B102" s="156"/>
      <c r="C102" s="81" t="s">
        <v>129</v>
      </c>
      <c r="D102" s="81" t="s">
        <v>81</v>
      </c>
      <c r="E102" s="90" t="s">
        <v>354</v>
      </c>
      <c r="F102" s="89" t="s">
        <v>346</v>
      </c>
      <c r="G102" s="89" t="s">
        <v>256</v>
      </c>
      <c r="H102" s="96"/>
      <c r="I102" s="111"/>
      <c r="J102" s="111"/>
      <c r="K102" s="80" t="s">
        <v>70</v>
      </c>
    </row>
    <row r="103" spans="1:11" ht="12.75" customHeight="1" x14ac:dyDescent="0.2">
      <c r="A103" s="155" t="s">
        <v>128</v>
      </c>
      <c r="B103" s="156"/>
      <c r="C103" s="81" t="s">
        <v>129</v>
      </c>
      <c r="D103" s="81" t="s">
        <v>81</v>
      </c>
      <c r="E103" s="117" t="s">
        <v>355</v>
      </c>
      <c r="F103" s="89" t="s">
        <v>347</v>
      </c>
      <c r="G103" s="89" t="s">
        <v>457</v>
      </c>
      <c r="H103" s="141">
        <v>2897065.9</v>
      </c>
      <c r="I103" s="107">
        <v>2857729.06</v>
      </c>
      <c r="J103" s="107">
        <v>2857729.06</v>
      </c>
      <c r="K103" s="80" t="s">
        <v>70</v>
      </c>
    </row>
    <row r="104" spans="1:11" ht="12.75" customHeight="1" x14ac:dyDescent="0.2">
      <c r="A104" s="155" t="s">
        <v>128</v>
      </c>
      <c r="B104" s="156"/>
      <c r="C104" s="81" t="s">
        <v>129</v>
      </c>
      <c r="D104" s="81" t="s">
        <v>81</v>
      </c>
      <c r="E104" s="117" t="s">
        <v>355</v>
      </c>
      <c r="F104" s="89" t="s">
        <v>459</v>
      </c>
      <c r="G104" s="89" t="s">
        <v>458</v>
      </c>
      <c r="H104" s="141">
        <v>132850.29</v>
      </c>
      <c r="I104" s="134">
        <v>216319.68</v>
      </c>
      <c r="J104" s="134">
        <v>216319.68</v>
      </c>
      <c r="K104" s="80" t="s">
        <v>70</v>
      </c>
    </row>
    <row r="105" spans="1:11" ht="12.75" customHeight="1" x14ac:dyDescent="0.2">
      <c r="A105" s="155" t="s">
        <v>128</v>
      </c>
      <c r="B105" s="156"/>
      <c r="C105" s="81" t="s">
        <v>129</v>
      </c>
      <c r="D105" s="81" t="s">
        <v>81</v>
      </c>
      <c r="E105" s="117" t="s">
        <v>356</v>
      </c>
      <c r="F105" s="89" t="s">
        <v>349</v>
      </c>
      <c r="G105" s="89" t="s">
        <v>457</v>
      </c>
      <c r="H105" s="141">
        <v>52283.27</v>
      </c>
      <c r="I105" s="134">
        <v>32133.52</v>
      </c>
      <c r="J105" s="134">
        <v>32133.52</v>
      </c>
      <c r="K105" s="80" t="s">
        <v>70</v>
      </c>
    </row>
    <row r="106" spans="1:11" ht="12.75" hidden="1" customHeight="1" x14ac:dyDescent="0.2">
      <c r="A106" s="155" t="s">
        <v>128</v>
      </c>
      <c r="B106" s="156"/>
      <c r="C106" s="81" t="s">
        <v>129</v>
      </c>
      <c r="D106" s="81" t="s">
        <v>81</v>
      </c>
      <c r="E106" s="117" t="s">
        <v>356</v>
      </c>
      <c r="F106" s="89" t="s">
        <v>350</v>
      </c>
      <c r="G106" s="89" t="s">
        <v>256</v>
      </c>
      <c r="H106" s="96"/>
      <c r="I106" s="111"/>
      <c r="J106" s="111"/>
      <c r="K106" s="80" t="s">
        <v>70</v>
      </c>
    </row>
    <row r="107" spans="1:11" ht="18" customHeight="1" x14ac:dyDescent="0.2">
      <c r="A107" s="155" t="s">
        <v>128</v>
      </c>
      <c r="B107" s="156"/>
      <c r="C107" s="81" t="s">
        <v>129</v>
      </c>
      <c r="D107" s="81" t="s">
        <v>81</v>
      </c>
      <c r="E107" s="124" t="s">
        <v>463</v>
      </c>
      <c r="F107" s="89" t="s">
        <v>349</v>
      </c>
      <c r="G107" s="89" t="s">
        <v>457</v>
      </c>
      <c r="H107" s="141">
        <v>188982.45</v>
      </c>
      <c r="I107" s="134">
        <v>184824</v>
      </c>
      <c r="J107" s="134">
        <v>184824</v>
      </c>
      <c r="K107" s="80" t="s">
        <v>70</v>
      </c>
    </row>
    <row r="108" spans="1:11" ht="15.75" hidden="1" customHeight="1" x14ac:dyDescent="0.2">
      <c r="A108" s="155" t="s">
        <v>128</v>
      </c>
      <c r="B108" s="156"/>
      <c r="C108" s="81" t="s">
        <v>129</v>
      </c>
      <c r="D108" s="81" t="s">
        <v>81</v>
      </c>
      <c r="E108" s="124" t="s">
        <v>421</v>
      </c>
      <c r="F108" s="89" t="s">
        <v>350</v>
      </c>
      <c r="G108" s="89" t="s">
        <v>256</v>
      </c>
      <c r="H108" s="96"/>
      <c r="I108" s="111"/>
      <c r="J108" s="111"/>
      <c r="K108" s="80" t="s">
        <v>70</v>
      </c>
    </row>
    <row r="109" spans="1:11" ht="12.75" hidden="1" customHeight="1" x14ac:dyDescent="0.2">
      <c r="A109" s="155" t="s">
        <v>128</v>
      </c>
      <c r="B109" s="156"/>
      <c r="C109" s="81" t="s">
        <v>129</v>
      </c>
      <c r="D109" s="81" t="s">
        <v>81</v>
      </c>
      <c r="E109" s="119" t="s">
        <v>355</v>
      </c>
      <c r="F109" s="89" t="s">
        <v>347</v>
      </c>
      <c r="G109" s="89" t="s">
        <v>364</v>
      </c>
      <c r="H109" s="96">
        <v>0</v>
      </c>
      <c r="I109" s="107">
        <v>0</v>
      </c>
      <c r="J109" s="107">
        <v>0</v>
      </c>
      <c r="K109" s="80" t="s">
        <v>70</v>
      </c>
    </row>
    <row r="110" spans="1:11" ht="12.75" hidden="1" customHeight="1" x14ac:dyDescent="0.2">
      <c r="A110" s="155" t="s">
        <v>128</v>
      </c>
      <c r="B110" s="156"/>
      <c r="C110" s="81" t="s">
        <v>129</v>
      </c>
      <c r="D110" s="81" t="s">
        <v>81</v>
      </c>
      <c r="E110" s="119" t="s">
        <v>355</v>
      </c>
      <c r="F110" s="89" t="s">
        <v>348</v>
      </c>
      <c r="G110" s="89" t="s">
        <v>364</v>
      </c>
      <c r="H110" s="96">
        <v>0</v>
      </c>
      <c r="I110" s="96"/>
      <c r="J110" s="96"/>
      <c r="K110" s="80" t="s">
        <v>70</v>
      </c>
    </row>
    <row r="111" spans="1:11" ht="12.75" hidden="1" customHeight="1" x14ac:dyDescent="0.2">
      <c r="A111" s="155" t="s">
        <v>128</v>
      </c>
      <c r="B111" s="156"/>
      <c r="C111" s="35" t="s">
        <v>129</v>
      </c>
      <c r="D111" s="35" t="s">
        <v>81</v>
      </c>
      <c r="E111" s="57" t="s">
        <v>327</v>
      </c>
      <c r="F111" s="89" t="s">
        <v>272</v>
      </c>
      <c r="G111" s="89" t="s">
        <v>256</v>
      </c>
      <c r="H111" s="96"/>
      <c r="I111" s="96"/>
      <c r="J111" s="96"/>
      <c r="K111" s="36" t="s">
        <v>70</v>
      </c>
    </row>
    <row r="112" spans="1:11" ht="12.75" customHeight="1" x14ac:dyDescent="0.2">
      <c r="A112" s="155" t="s">
        <v>128</v>
      </c>
      <c r="B112" s="156"/>
      <c r="C112" s="35" t="s">
        <v>129</v>
      </c>
      <c r="D112" s="35" t="s">
        <v>81</v>
      </c>
      <c r="E112" s="118" t="s">
        <v>357</v>
      </c>
      <c r="F112" s="89" t="s">
        <v>352</v>
      </c>
      <c r="G112" s="89" t="s">
        <v>256</v>
      </c>
      <c r="H112" s="141">
        <v>16546.150000000001</v>
      </c>
      <c r="I112" s="96">
        <v>0</v>
      </c>
      <c r="J112" s="96">
        <v>0</v>
      </c>
      <c r="K112" s="36" t="s">
        <v>70</v>
      </c>
    </row>
    <row r="113" spans="1:11" ht="12.75" customHeight="1" x14ac:dyDescent="0.2">
      <c r="A113" s="148" t="s">
        <v>131</v>
      </c>
      <c r="B113" s="149"/>
      <c r="C113" s="1" t="s">
        <v>130</v>
      </c>
      <c r="D113" s="1" t="s">
        <v>81</v>
      </c>
      <c r="E113" s="48"/>
      <c r="F113" s="48"/>
      <c r="G113" s="48"/>
      <c r="H113" s="96">
        <v>0</v>
      </c>
      <c r="I113" s="96">
        <v>0</v>
      </c>
      <c r="J113" s="96">
        <v>0</v>
      </c>
      <c r="K113" s="28" t="s">
        <v>70</v>
      </c>
    </row>
    <row r="114" spans="1:11" x14ac:dyDescent="0.2">
      <c r="A114" s="150" t="s">
        <v>57</v>
      </c>
      <c r="B114" s="150"/>
      <c r="C114" s="37" t="s">
        <v>17</v>
      </c>
      <c r="D114" s="4" t="s">
        <v>82</v>
      </c>
      <c r="E114" s="47"/>
      <c r="F114" s="47"/>
      <c r="G114" s="47"/>
      <c r="H114" s="97">
        <f>H115+H122+H123+H124</f>
        <v>1194099.5899999999</v>
      </c>
      <c r="I114" s="97">
        <f>I115+I122+I123+I124</f>
        <v>1240000</v>
      </c>
      <c r="J114" s="97">
        <f>J115+J122+J123+J124</f>
        <v>1250000</v>
      </c>
      <c r="K114" s="53" t="s">
        <v>70</v>
      </c>
    </row>
    <row r="115" spans="1:11" ht="12.75" customHeight="1" x14ac:dyDescent="0.2">
      <c r="A115" s="153" t="s">
        <v>47</v>
      </c>
      <c r="B115" s="153"/>
      <c r="C115" s="190" t="s">
        <v>18</v>
      </c>
      <c r="D115" s="193" t="s">
        <v>132</v>
      </c>
      <c r="E115" s="185"/>
      <c r="F115" s="185"/>
      <c r="G115" s="185"/>
      <c r="H115" s="192">
        <f>SUM(H117:H121)</f>
        <v>1194099.5899999999</v>
      </c>
      <c r="I115" s="192">
        <f>SUM(I117:I121)</f>
        <v>1240000</v>
      </c>
      <c r="J115" s="192">
        <f>SUM(J117:J121)</f>
        <v>1250000</v>
      </c>
      <c r="K115" s="183" t="s">
        <v>70</v>
      </c>
    </row>
    <row r="116" spans="1:11" ht="23.25" customHeight="1" x14ac:dyDescent="0.2">
      <c r="A116" s="154" t="s">
        <v>133</v>
      </c>
      <c r="B116" s="154"/>
      <c r="C116" s="190"/>
      <c r="D116" s="193"/>
      <c r="E116" s="185"/>
      <c r="F116" s="185"/>
      <c r="G116" s="185"/>
      <c r="H116" s="192"/>
      <c r="I116" s="192"/>
      <c r="J116" s="192"/>
      <c r="K116" s="183"/>
    </row>
    <row r="117" spans="1:11" x14ac:dyDescent="0.2">
      <c r="A117" s="153" t="s">
        <v>49</v>
      </c>
      <c r="B117" s="153"/>
      <c r="C117" s="186" t="s">
        <v>134</v>
      </c>
      <c r="D117" s="186" t="s">
        <v>83</v>
      </c>
      <c r="E117" s="187" t="s">
        <v>260</v>
      </c>
      <c r="F117" s="184" t="s">
        <v>261</v>
      </c>
      <c r="G117" s="184" t="s">
        <v>448</v>
      </c>
      <c r="H117" s="182">
        <v>1133695.19</v>
      </c>
      <c r="I117" s="182">
        <v>1190000</v>
      </c>
      <c r="J117" s="182">
        <v>1190000</v>
      </c>
      <c r="K117" s="183" t="s">
        <v>70</v>
      </c>
    </row>
    <row r="118" spans="1:11" ht="25.5" customHeight="1" x14ac:dyDescent="0.2">
      <c r="A118" s="154" t="s">
        <v>135</v>
      </c>
      <c r="B118" s="154"/>
      <c r="C118" s="186"/>
      <c r="D118" s="186"/>
      <c r="E118" s="187"/>
      <c r="F118" s="184"/>
      <c r="G118" s="184"/>
      <c r="H118" s="182"/>
      <c r="I118" s="182"/>
      <c r="J118" s="182"/>
      <c r="K118" s="183"/>
    </row>
    <row r="119" spans="1:11" ht="25.5" customHeight="1" x14ac:dyDescent="0.2">
      <c r="A119" s="154" t="s">
        <v>135</v>
      </c>
      <c r="B119" s="154"/>
      <c r="C119" s="35" t="s">
        <v>134</v>
      </c>
      <c r="D119" s="35" t="s">
        <v>83</v>
      </c>
      <c r="E119" s="51" t="s">
        <v>440</v>
      </c>
      <c r="F119" s="48" t="s">
        <v>441</v>
      </c>
      <c r="G119" s="48" t="s">
        <v>442</v>
      </c>
      <c r="H119" s="49">
        <v>32340</v>
      </c>
      <c r="I119" s="96">
        <v>0</v>
      </c>
      <c r="J119" s="96">
        <v>0</v>
      </c>
      <c r="K119" s="36" t="s">
        <v>70</v>
      </c>
    </row>
    <row r="120" spans="1:11" ht="25.5" hidden="1" customHeight="1" x14ac:dyDescent="0.2">
      <c r="A120" s="154" t="s">
        <v>259</v>
      </c>
      <c r="B120" s="154"/>
      <c r="C120" s="35" t="s">
        <v>257</v>
      </c>
      <c r="D120" s="35" t="s">
        <v>258</v>
      </c>
      <c r="E120" s="118" t="s">
        <v>418</v>
      </c>
      <c r="F120" s="117" t="s">
        <v>419</v>
      </c>
      <c r="G120" s="117" t="s">
        <v>262</v>
      </c>
      <c r="H120" s="49">
        <v>0</v>
      </c>
      <c r="I120" s="96">
        <v>0</v>
      </c>
      <c r="J120" s="96">
        <v>0</v>
      </c>
      <c r="K120" s="36" t="s">
        <v>70</v>
      </c>
    </row>
    <row r="121" spans="1:11" ht="25.5" customHeight="1" x14ac:dyDescent="0.2">
      <c r="A121" s="154" t="s">
        <v>259</v>
      </c>
      <c r="B121" s="154"/>
      <c r="C121" s="35" t="s">
        <v>257</v>
      </c>
      <c r="D121" s="35" t="s">
        <v>258</v>
      </c>
      <c r="E121" s="118" t="s">
        <v>449</v>
      </c>
      <c r="F121" s="117" t="s">
        <v>450</v>
      </c>
      <c r="G121" s="117" t="s">
        <v>451</v>
      </c>
      <c r="H121" s="141">
        <v>28064.400000000001</v>
      </c>
      <c r="I121" s="96">
        <v>50000</v>
      </c>
      <c r="J121" s="96">
        <v>60000</v>
      </c>
      <c r="K121" s="36" t="s">
        <v>70</v>
      </c>
    </row>
    <row r="122" spans="1:11" ht="37.5" hidden="1" customHeight="1" x14ac:dyDescent="0.2">
      <c r="A122" s="150" t="s">
        <v>136</v>
      </c>
      <c r="B122" s="150"/>
      <c r="C122" s="40" t="s">
        <v>19</v>
      </c>
      <c r="D122" s="41" t="s">
        <v>84</v>
      </c>
      <c r="E122" s="118" t="s">
        <v>252</v>
      </c>
      <c r="F122" s="110" t="s">
        <v>409</v>
      </c>
      <c r="G122" s="110" t="s">
        <v>408</v>
      </c>
      <c r="H122" s="50">
        <v>0</v>
      </c>
      <c r="I122" s="97">
        <v>0</v>
      </c>
      <c r="J122" s="97">
        <v>0</v>
      </c>
      <c r="K122" s="54" t="s">
        <v>70</v>
      </c>
    </row>
    <row r="123" spans="1:11" ht="54" hidden="1" customHeight="1" x14ac:dyDescent="0.2">
      <c r="A123" s="150" t="s">
        <v>137</v>
      </c>
      <c r="B123" s="150"/>
      <c r="C123" s="40" t="s">
        <v>20</v>
      </c>
      <c r="D123" s="41" t="s">
        <v>85</v>
      </c>
      <c r="E123" s="48"/>
      <c r="F123" s="48"/>
      <c r="G123" s="48"/>
      <c r="H123" s="50">
        <v>0</v>
      </c>
      <c r="I123" s="97">
        <v>0</v>
      </c>
      <c r="J123" s="97">
        <v>0</v>
      </c>
      <c r="K123" s="54" t="s">
        <v>70</v>
      </c>
    </row>
    <row r="124" spans="1:11" ht="15" hidden="1" customHeight="1" x14ac:dyDescent="0.2">
      <c r="A124" s="150" t="s">
        <v>58</v>
      </c>
      <c r="B124" s="150"/>
      <c r="C124" s="40" t="s">
        <v>21</v>
      </c>
      <c r="D124" s="41" t="s">
        <v>86</v>
      </c>
      <c r="E124" s="48"/>
      <c r="F124" s="48"/>
      <c r="G124" s="48"/>
      <c r="H124" s="50">
        <v>0</v>
      </c>
      <c r="I124" s="97">
        <v>0</v>
      </c>
      <c r="J124" s="97">
        <v>0</v>
      </c>
      <c r="K124" s="54" t="s">
        <v>70</v>
      </c>
    </row>
    <row r="125" spans="1:11" ht="12.75" customHeight="1" x14ac:dyDescent="0.2">
      <c r="A125" s="150" t="s">
        <v>59</v>
      </c>
      <c r="B125" s="150"/>
      <c r="C125" s="37" t="s">
        <v>22</v>
      </c>
      <c r="D125" s="4" t="s">
        <v>87</v>
      </c>
      <c r="E125" s="47"/>
      <c r="F125" s="47"/>
      <c r="G125" s="47"/>
      <c r="H125" s="50">
        <f>H126+H132+H135</f>
        <v>1439378.86</v>
      </c>
      <c r="I125" s="97">
        <f>I126+I132+I135</f>
        <v>1439424.34</v>
      </c>
      <c r="J125" s="97">
        <f>J126+J132+J135</f>
        <v>1439424.34</v>
      </c>
      <c r="K125" s="53" t="s">
        <v>70</v>
      </c>
    </row>
    <row r="126" spans="1:11" x14ac:dyDescent="0.2">
      <c r="A126" s="153" t="s">
        <v>49</v>
      </c>
      <c r="B126" s="153"/>
      <c r="C126" s="190" t="s">
        <v>23</v>
      </c>
      <c r="D126" s="193" t="s">
        <v>88</v>
      </c>
      <c r="E126" s="185"/>
      <c r="F126" s="185"/>
      <c r="G126" s="185"/>
      <c r="H126" s="192">
        <f>SUM(H128:H131)</f>
        <v>1430218.86</v>
      </c>
      <c r="I126" s="192">
        <f t="shared" ref="I126:J126" si="17">SUM(I128:I131)</f>
        <v>1429424.34</v>
      </c>
      <c r="J126" s="192">
        <f t="shared" si="17"/>
        <v>1429424.34</v>
      </c>
      <c r="K126" s="196" t="s">
        <v>70</v>
      </c>
    </row>
    <row r="127" spans="1:11" ht="13.5" customHeight="1" x14ac:dyDescent="0.2">
      <c r="A127" s="154" t="s">
        <v>60</v>
      </c>
      <c r="B127" s="154"/>
      <c r="C127" s="190"/>
      <c r="D127" s="193"/>
      <c r="E127" s="185"/>
      <c r="F127" s="185"/>
      <c r="G127" s="185"/>
      <c r="H127" s="192"/>
      <c r="I127" s="192"/>
      <c r="J127" s="192"/>
      <c r="K127" s="196"/>
    </row>
    <row r="128" spans="1:11" ht="16.149999999999999" customHeight="1" x14ac:dyDescent="0.2">
      <c r="A128" s="150" t="s">
        <v>263</v>
      </c>
      <c r="B128" s="150"/>
      <c r="C128" s="35" t="s">
        <v>266</v>
      </c>
      <c r="D128" s="35" t="s">
        <v>88</v>
      </c>
      <c r="E128" s="48" t="s">
        <v>243</v>
      </c>
      <c r="F128" s="89" t="s">
        <v>341</v>
      </c>
      <c r="G128" s="48" t="s">
        <v>454</v>
      </c>
      <c r="H128" s="141">
        <v>1404229.81</v>
      </c>
      <c r="I128" s="134">
        <v>1404229.81</v>
      </c>
      <c r="J128" s="134">
        <v>1404229.81</v>
      </c>
      <c r="K128" s="36" t="s">
        <v>70</v>
      </c>
    </row>
    <row r="129" spans="1:11" ht="14.25" hidden="1" customHeight="1" x14ac:dyDescent="0.2">
      <c r="A129" s="150" t="s">
        <v>263</v>
      </c>
      <c r="B129" s="150"/>
      <c r="C129" s="35" t="s">
        <v>266</v>
      </c>
      <c r="D129" s="35" t="s">
        <v>88</v>
      </c>
      <c r="E129" s="48" t="s">
        <v>243</v>
      </c>
      <c r="F129" s="77" t="s">
        <v>342</v>
      </c>
      <c r="G129" s="48" t="s">
        <v>268</v>
      </c>
      <c r="H129" s="96">
        <v>0</v>
      </c>
      <c r="I129" s="96"/>
      <c r="J129" s="96"/>
      <c r="K129" s="36" t="s">
        <v>70</v>
      </c>
    </row>
    <row r="130" spans="1:11" ht="13.5" customHeight="1" x14ac:dyDescent="0.2">
      <c r="A130" s="150" t="s">
        <v>264</v>
      </c>
      <c r="B130" s="150"/>
      <c r="C130" s="35" t="s">
        <v>267</v>
      </c>
      <c r="D130" s="35" t="s">
        <v>88</v>
      </c>
      <c r="E130" s="48" t="s">
        <v>243</v>
      </c>
      <c r="F130" s="89" t="s">
        <v>341</v>
      </c>
      <c r="G130" s="126" t="s">
        <v>432</v>
      </c>
      <c r="H130" s="96">
        <v>25989.05</v>
      </c>
      <c r="I130" s="128">
        <v>25194.53</v>
      </c>
      <c r="J130" s="134">
        <v>25194.53</v>
      </c>
      <c r="K130" s="36" t="s">
        <v>70</v>
      </c>
    </row>
    <row r="131" spans="1:11" ht="13.5" hidden="1" customHeight="1" x14ac:dyDescent="0.2">
      <c r="A131" s="150" t="s">
        <v>264</v>
      </c>
      <c r="B131" s="150"/>
      <c r="C131" s="35" t="s">
        <v>267</v>
      </c>
      <c r="D131" s="35" t="s">
        <v>88</v>
      </c>
      <c r="E131" s="48" t="s">
        <v>243</v>
      </c>
      <c r="F131" s="77" t="s">
        <v>342</v>
      </c>
      <c r="G131" s="48" t="s">
        <v>269</v>
      </c>
      <c r="H131" s="96"/>
      <c r="I131" s="111"/>
      <c r="J131" s="111"/>
      <c r="K131" s="36" t="s">
        <v>70</v>
      </c>
    </row>
    <row r="132" spans="1:11" ht="39.75" customHeight="1" x14ac:dyDescent="0.2">
      <c r="A132" s="150" t="s">
        <v>138</v>
      </c>
      <c r="B132" s="150"/>
      <c r="C132" s="2" t="s">
        <v>24</v>
      </c>
      <c r="D132" s="4" t="s">
        <v>89</v>
      </c>
      <c r="E132" s="47"/>
      <c r="F132" s="47"/>
      <c r="G132" s="47"/>
      <c r="H132" s="97">
        <f>SUM(H133:H134)</f>
        <v>5850</v>
      </c>
      <c r="I132" s="97">
        <f>SUM(I134:I134)</f>
        <v>0</v>
      </c>
      <c r="J132" s="97">
        <f>SUM(J134:J134)</f>
        <v>0</v>
      </c>
      <c r="K132" s="53" t="s">
        <v>70</v>
      </c>
    </row>
    <row r="133" spans="1:11" ht="14.25" customHeight="1" x14ac:dyDescent="0.2">
      <c r="A133" s="150" t="s">
        <v>270</v>
      </c>
      <c r="B133" s="150"/>
      <c r="C133" s="35" t="s">
        <v>265</v>
      </c>
      <c r="D133" s="35" t="s">
        <v>89</v>
      </c>
      <c r="E133" s="48" t="s">
        <v>243</v>
      </c>
      <c r="F133" s="89" t="s">
        <v>341</v>
      </c>
      <c r="G133" s="142" t="s">
        <v>485</v>
      </c>
      <c r="H133" s="141">
        <v>5850</v>
      </c>
      <c r="I133" s="128"/>
      <c r="J133" s="128"/>
      <c r="K133" s="36" t="s">
        <v>70</v>
      </c>
    </row>
    <row r="134" spans="1:11" ht="37.5" hidden="1" customHeight="1" x14ac:dyDescent="0.2">
      <c r="A134" s="150" t="s">
        <v>270</v>
      </c>
      <c r="B134" s="150"/>
      <c r="C134" s="35" t="s">
        <v>265</v>
      </c>
      <c r="D134" s="35" t="s">
        <v>89</v>
      </c>
      <c r="E134" s="48" t="s">
        <v>243</v>
      </c>
      <c r="F134" s="77" t="s">
        <v>342</v>
      </c>
      <c r="G134" s="48" t="s">
        <v>290</v>
      </c>
      <c r="H134" s="96"/>
      <c r="I134" s="96"/>
      <c r="J134" s="96"/>
      <c r="K134" s="36" t="s">
        <v>70</v>
      </c>
    </row>
    <row r="135" spans="1:11" ht="37.5" customHeight="1" x14ac:dyDescent="0.2">
      <c r="A135" s="150" t="s">
        <v>61</v>
      </c>
      <c r="B135" s="150"/>
      <c r="C135" s="2" t="s">
        <v>25</v>
      </c>
      <c r="D135" s="4" t="s">
        <v>90</v>
      </c>
      <c r="E135" s="47"/>
      <c r="F135" s="47"/>
      <c r="G135" s="47"/>
      <c r="H135" s="50">
        <f>H136</f>
        <v>3310</v>
      </c>
      <c r="I135" s="97">
        <f>I136</f>
        <v>10000</v>
      </c>
      <c r="J135" s="97">
        <f>J136</f>
        <v>10000</v>
      </c>
      <c r="K135" s="53" t="s">
        <v>70</v>
      </c>
    </row>
    <row r="136" spans="1:11" ht="18" customHeight="1" x14ac:dyDescent="0.2">
      <c r="A136" s="150" t="s">
        <v>365</v>
      </c>
      <c r="B136" s="150"/>
      <c r="C136" s="81" t="s">
        <v>366</v>
      </c>
      <c r="D136" s="81" t="s">
        <v>90</v>
      </c>
      <c r="E136" s="126" t="s">
        <v>243</v>
      </c>
      <c r="F136" s="127" t="s">
        <v>341</v>
      </c>
      <c r="G136" s="126" t="s">
        <v>433</v>
      </c>
      <c r="H136" s="141">
        <v>3310</v>
      </c>
      <c r="I136" s="134">
        <v>10000</v>
      </c>
      <c r="J136" s="134">
        <v>10000</v>
      </c>
      <c r="K136" s="80" t="s">
        <v>70</v>
      </c>
    </row>
    <row r="137" spans="1:11" ht="37.5" hidden="1" customHeight="1" x14ac:dyDescent="0.2">
      <c r="A137" s="150" t="s">
        <v>62</v>
      </c>
      <c r="B137" s="150"/>
      <c r="C137" s="37" t="s">
        <v>26</v>
      </c>
      <c r="D137" s="2" t="s">
        <v>70</v>
      </c>
      <c r="E137" s="47"/>
      <c r="F137" s="47"/>
      <c r="G137" s="47"/>
      <c r="H137" s="50">
        <f>H138+H140+H141+H142</f>
        <v>0</v>
      </c>
      <c r="I137" s="97">
        <f>I138+I140+I141+I142</f>
        <v>0</v>
      </c>
      <c r="J137" s="97">
        <f>J138+J140+J141+J142</f>
        <v>0</v>
      </c>
      <c r="K137" s="53" t="s">
        <v>70</v>
      </c>
    </row>
    <row r="138" spans="1:11" ht="37.5" hidden="1" customHeight="1" x14ac:dyDescent="0.2">
      <c r="A138" s="153" t="s">
        <v>49</v>
      </c>
      <c r="B138" s="153"/>
      <c r="C138" s="190" t="s">
        <v>27</v>
      </c>
      <c r="D138" s="193" t="s">
        <v>91</v>
      </c>
      <c r="E138" s="185"/>
      <c r="F138" s="185"/>
      <c r="G138" s="185"/>
      <c r="H138" s="192">
        <v>0</v>
      </c>
      <c r="I138" s="192">
        <v>0</v>
      </c>
      <c r="J138" s="192">
        <v>0</v>
      </c>
      <c r="K138" s="196" t="s">
        <v>70</v>
      </c>
    </row>
    <row r="139" spans="1:11" ht="37.5" hidden="1" customHeight="1" x14ac:dyDescent="0.2">
      <c r="A139" s="154" t="s">
        <v>63</v>
      </c>
      <c r="B139" s="154"/>
      <c r="C139" s="190"/>
      <c r="D139" s="193"/>
      <c r="E139" s="185"/>
      <c r="F139" s="185"/>
      <c r="G139" s="185"/>
      <c r="H139" s="192"/>
      <c r="I139" s="192"/>
      <c r="J139" s="192"/>
      <c r="K139" s="196"/>
    </row>
    <row r="140" spans="1:11" ht="37.5" hidden="1" customHeight="1" x14ac:dyDescent="0.2">
      <c r="A140" s="150" t="s">
        <v>64</v>
      </c>
      <c r="B140" s="150"/>
      <c r="C140" s="2" t="s">
        <v>28</v>
      </c>
      <c r="D140" s="4" t="s">
        <v>92</v>
      </c>
      <c r="E140" s="47"/>
      <c r="F140" s="47"/>
      <c r="G140" s="47"/>
      <c r="H140" s="50">
        <v>0</v>
      </c>
      <c r="I140" s="97">
        <v>0</v>
      </c>
      <c r="J140" s="97">
        <v>0</v>
      </c>
      <c r="K140" s="53" t="s">
        <v>70</v>
      </c>
    </row>
    <row r="141" spans="1:11" ht="37.5" hidden="1" customHeight="1" x14ac:dyDescent="0.2">
      <c r="A141" s="150" t="s">
        <v>139</v>
      </c>
      <c r="B141" s="150"/>
      <c r="C141" s="2" t="s">
        <v>29</v>
      </c>
      <c r="D141" s="4" t="s">
        <v>93</v>
      </c>
      <c r="E141" s="47"/>
      <c r="F141" s="47"/>
      <c r="G141" s="47"/>
      <c r="H141" s="50">
        <v>0</v>
      </c>
      <c r="I141" s="97">
        <v>0</v>
      </c>
      <c r="J141" s="97">
        <v>0</v>
      </c>
      <c r="K141" s="53" t="s">
        <v>70</v>
      </c>
    </row>
    <row r="142" spans="1:11" ht="37.5" hidden="1" customHeight="1" x14ac:dyDescent="0.2">
      <c r="A142" s="150" t="s">
        <v>140</v>
      </c>
      <c r="B142" s="150"/>
      <c r="C142" s="2" t="s">
        <v>30</v>
      </c>
      <c r="D142" s="4" t="s">
        <v>102</v>
      </c>
      <c r="E142" s="47"/>
      <c r="F142" s="47"/>
      <c r="G142" s="47"/>
      <c r="H142" s="50">
        <v>0</v>
      </c>
      <c r="I142" s="97">
        <v>0</v>
      </c>
      <c r="J142" s="97">
        <v>0</v>
      </c>
      <c r="K142" s="53" t="s">
        <v>70</v>
      </c>
    </row>
    <row r="143" spans="1:11" ht="37.5" hidden="1" customHeight="1" x14ac:dyDescent="0.2">
      <c r="A143" s="150" t="s">
        <v>141</v>
      </c>
      <c r="B143" s="150"/>
      <c r="C143" s="37" t="s">
        <v>31</v>
      </c>
      <c r="D143" s="2" t="s">
        <v>70</v>
      </c>
      <c r="E143" s="47"/>
      <c r="F143" s="47"/>
      <c r="G143" s="47"/>
      <c r="H143" s="50">
        <f>H144</f>
        <v>0</v>
      </c>
      <c r="I143" s="97">
        <f>I144</f>
        <v>0</v>
      </c>
      <c r="J143" s="97">
        <f>J144</f>
        <v>0</v>
      </c>
      <c r="K143" s="53" t="s">
        <v>70</v>
      </c>
    </row>
    <row r="144" spans="1:11" ht="37.5" hidden="1" customHeight="1" x14ac:dyDescent="0.2">
      <c r="A144" s="150" t="s">
        <v>142</v>
      </c>
      <c r="B144" s="150"/>
      <c r="C144" s="2" t="s">
        <v>32</v>
      </c>
      <c r="D144" s="4" t="s">
        <v>94</v>
      </c>
      <c r="E144" s="47"/>
      <c r="F144" s="47"/>
      <c r="G144" s="47"/>
      <c r="H144" s="50">
        <v>0</v>
      </c>
      <c r="I144" s="97">
        <v>0</v>
      </c>
      <c r="J144" s="97">
        <v>0</v>
      </c>
      <c r="K144" s="53" t="s">
        <v>70</v>
      </c>
    </row>
    <row r="145" spans="1:14" ht="37.5" customHeight="1" x14ac:dyDescent="0.2">
      <c r="A145" s="150" t="s">
        <v>143</v>
      </c>
      <c r="B145" s="150"/>
      <c r="C145" s="37" t="s">
        <v>33</v>
      </c>
      <c r="D145" s="2" t="s">
        <v>70</v>
      </c>
      <c r="E145" s="47"/>
      <c r="F145" s="47"/>
      <c r="G145" s="47"/>
      <c r="H145" s="55">
        <f>H146+H148+H149+H243+H244</f>
        <v>13029804.190000001</v>
      </c>
      <c r="I145" s="55">
        <f t="shared" ref="I145:J145" si="18">I146+I148+I149+I243+I244</f>
        <v>8066865.3300000001</v>
      </c>
      <c r="J145" s="55">
        <f t="shared" si="18"/>
        <v>6173365.9100000001</v>
      </c>
      <c r="K145" s="53" t="s">
        <v>70</v>
      </c>
      <c r="L145" s="121">
        <f>H145-H263</f>
        <v>-944463.68999999762</v>
      </c>
      <c r="M145" s="121">
        <f>I145-I263</f>
        <v>0</v>
      </c>
      <c r="N145" s="121">
        <f>J145-J263</f>
        <v>0</v>
      </c>
    </row>
    <row r="146" spans="1:14" hidden="1" x14ac:dyDescent="0.2">
      <c r="A146" s="153" t="s">
        <v>47</v>
      </c>
      <c r="B146" s="153"/>
      <c r="C146" s="190" t="s">
        <v>34</v>
      </c>
      <c r="D146" s="193" t="s">
        <v>95</v>
      </c>
      <c r="E146" s="185"/>
      <c r="F146" s="185"/>
      <c r="G146" s="185"/>
      <c r="H146" s="192">
        <v>0</v>
      </c>
      <c r="I146" s="192">
        <v>0</v>
      </c>
      <c r="J146" s="192">
        <v>0</v>
      </c>
      <c r="K146" s="196" t="s">
        <v>70</v>
      </c>
    </row>
    <row r="147" spans="1:14" ht="24.75" hidden="1" customHeight="1" x14ac:dyDescent="0.2">
      <c r="A147" s="154" t="s">
        <v>65</v>
      </c>
      <c r="B147" s="154"/>
      <c r="C147" s="190"/>
      <c r="D147" s="193"/>
      <c r="E147" s="185"/>
      <c r="F147" s="185"/>
      <c r="G147" s="185"/>
      <c r="H147" s="192"/>
      <c r="I147" s="192"/>
      <c r="J147" s="192"/>
      <c r="K147" s="196"/>
    </row>
    <row r="148" spans="1:14" ht="24.75" hidden="1" customHeight="1" x14ac:dyDescent="0.2">
      <c r="A148" s="150" t="s">
        <v>144</v>
      </c>
      <c r="B148" s="150"/>
      <c r="C148" s="2" t="s">
        <v>35</v>
      </c>
      <c r="D148" s="4" t="s">
        <v>96</v>
      </c>
      <c r="E148" s="47"/>
      <c r="F148" s="47"/>
      <c r="G148" s="47"/>
      <c r="H148" s="50">
        <v>0</v>
      </c>
      <c r="I148" s="97">
        <v>0</v>
      </c>
      <c r="J148" s="97">
        <v>0</v>
      </c>
      <c r="K148" s="53" t="s">
        <v>70</v>
      </c>
    </row>
    <row r="149" spans="1:14" ht="13.5" customHeight="1" x14ac:dyDescent="0.25">
      <c r="A149" s="150" t="s">
        <v>66</v>
      </c>
      <c r="B149" s="150"/>
      <c r="C149" s="2" t="s">
        <v>36</v>
      </c>
      <c r="D149" s="4" t="s">
        <v>97</v>
      </c>
      <c r="E149" s="47"/>
      <c r="F149" s="59"/>
      <c r="G149" s="59"/>
      <c r="H149" s="97">
        <f>SUM(H150:H242)</f>
        <v>4164736.0300000003</v>
      </c>
      <c r="I149" s="97">
        <f>SUM(I150:I242)</f>
        <v>2103190.52</v>
      </c>
      <c r="J149" s="97">
        <f>SUM(J150:J242)</f>
        <v>2115044.52</v>
      </c>
      <c r="K149" s="53" t="s">
        <v>70</v>
      </c>
    </row>
    <row r="150" spans="1:14" ht="13.5" customHeight="1" x14ac:dyDescent="0.2">
      <c r="A150" s="148" t="s">
        <v>293</v>
      </c>
      <c r="B150" s="149"/>
      <c r="C150" s="77" t="s">
        <v>36</v>
      </c>
      <c r="D150" s="77" t="s">
        <v>97</v>
      </c>
      <c r="E150" s="77" t="s">
        <v>243</v>
      </c>
      <c r="F150" s="78" t="s">
        <v>341</v>
      </c>
      <c r="G150" s="78" t="s">
        <v>470</v>
      </c>
      <c r="H150" s="141">
        <v>27198.720000000001</v>
      </c>
      <c r="I150" s="134">
        <v>26678.720000000001</v>
      </c>
      <c r="J150" s="134">
        <v>26678.720000000001</v>
      </c>
      <c r="K150" s="80" t="s">
        <v>70</v>
      </c>
    </row>
    <row r="151" spans="1:14" ht="13.5" hidden="1" customHeight="1" x14ac:dyDescent="0.2">
      <c r="A151" s="148" t="s">
        <v>293</v>
      </c>
      <c r="B151" s="149"/>
      <c r="C151" s="77" t="s">
        <v>36</v>
      </c>
      <c r="D151" s="77" t="s">
        <v>97</v>
      </c>
      <c r="E151" s="77" t="s">
        <v>243</v>
      </c>
      <c r="F151" s="78" t="s">
        <v>342</v>
      </c>
      <c r="G151" s="78" t="s">
        <v>271</v>
      </c>
      <c r="H151" s="96"/>
      <c r="I151" s="96"/>
      <c r="J151" s="96"/>
      <c r="K151" s="80" t="s">
        <v>70</v>
      </c>
    </row>
    <row r="152" spans="1:14" ht="13.5" customHeight="1" x14ac:dyDescent="0.2">
      <c r="A152" s="148" t="s">
        <v>294</v>
      </c>
      <c r="B152" s="149"/>
      <c r="C152" s="77" t="s">
        <v>36</v>
      </c>
      <c r="D152" s="77" t="s">
        <v>97</v>
      </c>
      <c r="E152" s="77" t="s">
        <v>243</v>
      </c>
      <c r="F152" s="78" t="s">
        <v>341</v>
      </c>
      <c r="G152" s="78" t="s">
        <v>471</v>
      </c>
      <c r="H152" s="141">
        <v>652146</v>
      </c>
      <c r="I152" s="96">
        <v>725950</v>
      </c>
      <c r="J152" s="134">
        <v>725950</v>
      </c>
      <c r="K152" s="80" t="s">
        <v>70</v>
      </c>
    </row>
    <row r="153" spans="1:14" ht="13.5" hidden="1" customHeight="1" x14ac:dyDescent="0.2">
      <c r="A153" s="148" t="s">
        <v>294</v>
      </c>
      <c r="B153" s="149"/>
      <c r="C153" s="77" t="s">
        <v>36</v>
      </c>
      <c r="D153" s="77" t="s">
        <v>97</v>
      </c>
      <c r="E153" s="77" t="s">
        <v>243</v>
      </c>
      <c r="F153" s="78" t="s">
        <v>342</v>
      </c>
      <c r="G153" s="78" t="s">
        <v>273</v>
      </c>
      <c r="H153" s="96"/>
      <c r="I153" s="96"/>
      <c r="J153" s="96"/>
      <c r="K153" s="80" t="s">
        <v>70</v>
      </c>
    </row>
    <row r="154" spans="1:14" ht="13.5" hidden="1" customHeight="1" x14ac:dyDescent="0.2">
      <c r="A154" s="148" t="s">
        <v>294</v>
      </c>
      <c r="B154" s="149"/>
      <c r="C154" s="77" t="s">
        <v>36</v>
      </c>
      <c r="D154" s="77" t="s">
        <v>97</v>
      </c>
      <c r="E154" s="92" t="s">
        <v>387</v>
      </c>
      <c r="F154" s="78" t="s">
        <v>367</v>
      </c>
      <c r="G154" s="78" t="s">
        <v>273</v>
      </c>
      <c r="H154" s="96"/>
      <c r="I154" s="96"/>
      <c r="J154" s="96"/>
      <c r="K154" s="80" t="s">
        <v>70</v>
      </c>
    </row>
    <row r="155" spans="1:14" ht="13.5" customHeight="1" x14ac:dyDescent="0.2">
      <c r="A155" s="148" t="s">
        <v>295</v>
      </c>
      <c r="B155" s="149"/>
      <c r="C155" s="77" t="s">
        <v>36</v>
      </c>
      <c r="D155" s="77" t="s">
        <v>97</v>
      </c>
      <c r="E155" s="77" t="s">
        <v>243</v>
      </c>
      <c r="F155" s="78" t="s">
        <v>341</v>
      </c>
      <c r="G155" s="78" t="s">
        <v>472</v>
      </c>
      <c r="H155" s="141">
        <v>45720</v>
      </c>
      <c r="I155" s="96"/>
      <c r="J155" s="96"/>
      <c r="K155" s="80" t="s">
        <v>70</v>
      </c>
    </row>
    <row r="156" spans="1:14" ht="13.5" hidden="1" customHeight="1" x14ac:dyDescent="0.2">
      <c r="A156" s="148" t="s">
        <v>295</v>
      </c>
      <c r="B156" s="149"/>
      <c r="C156" s="77" t="s">
        <v>36</v>
      </c>
      <c r="D156" s="77" t="s">
        <v>97</v>
      </c>
      <c r="E156" s="77" t="s">
        <v>243</v>
      </c>
      <c r="F156" s="78" t="s">
        <v>342</v>
      </c>
      <c r="G156" s="78" t="s">
        <v>274</v>
      </c>
      <c r="H156" s="96"/>
      <c r="I156" s="96"/>
      <c r="J156" s="96"/>
      <c r="K156" s="80" t="s">
        <v>70</v>
      </c>
    </row>
    <row r="157" spans="1:14" ht="13.5" hidden="1" customHeight="1" x14ac:dyDescent="0.2">
      <c r="A157" s="148" t="s">
        <v>417</v>
      </c>
      <c r="B157" s="149"/>
      <c r="C157" s="110" t="s">
        <v>36</v>
      </c>
      <c r="D157" s="110" t="s">
        <v>97</v>
      </c>
      <c r="E157" s="110" t="s">
        <v>243</v>
      </c>
      <c r="F157" s="114" t="s">
        <v>341</v>
      </c>
      <c r="G157" s="114" t="s">
        <v>416</v>
      </c>
      <c r="H157" s="111"/>
      <c r="I157" s="128"/>
      <c r="J157" s="128"/>
      <c r="K157" s="109"/>
    </row>
    <row r="158" spans="1:14" ht="13.5" hidden="1" customHeight="1" x14ac:dyDescent="0.2">
      <c r="A158" s="148" t="s">
        <v>417</v>
      </c>
      <c r="B158" s="149"/>
      <c r="C158" s="110" t="s">
        <v>36</v>
      </c>
      <c r="D158" s="110" t="s">
        <v>97</v>
      </c>
      <c r="E158" s="110" t="s">
        <v>243</v>
      </c>
      <c r="F158" s="114" t="s">
        <v>342</v>
      </c>
      <c r="G158" s="114" t="s">
        <v>416</v>
      </c>
      <c r="H158" s="111"/>
      <c r="I158" s="111"/>
      <c r="J158" s="111"/>
      <c r="K158" s="109"/>
    </row>
    <row r="159" spans="1:14" ht="13.5" customHeight="1" x14ac:dyDescent="0.2">
      <c r="A159" s="148" t="s">
        <v>296</v>
      </c>
      <c r="B159" s="149"/>
      <c r="C159" s="77" t="s">
        <v>36</v>
      </c>
      <c r="D159" s="77" t="s">
        <v>97</v>
      </c>
      <c r="E159" s="77" t="s">
        <v>243</v>
      </c>
      <c r="F159" s="78" t="s">
        <v>341</v>
      </c>
      <c r="G159" s="78" t="s">
        <v>473</v>
      </c>
      <c r="H159" s="141">
        <v>14000</v>
      </c>
      <c r="I159" s="134">
        <v>33800</v>
      </c>
      <c r="J159" s="134">
        <v>33800</v>
      </c>
      <c r="K159" s="80" t="s">
        <v>70</v>
      </c>
      <c r="N159" s="121"/>
    </row>
    <row r="160" spans="1:14" ht="13.5" hidden="1" customHeight="1" x14ac:dyDescent="0.2">
      <c r="A160" s="148" t="s">
        <v>296</v>
      </c>
      <c r="B160" s="149"/>
      <c r="C160" s="77" t="s">
        <v>36</v>
      </c>
      <c r="D160" s="77" t="s">
        <v>97</v>
      </c>
      <c r="E160" s="77" t="s">
        <v>243</v>
      </c>
      <c r="F160" s="78" t="s">
        <v>342</v>
      </c>
      <c r="G160" s="78" t="s">
        <v>275</v>
      </c>
      <c r="H160" s="96"/>
      <c r="I160" s="96"/>
      <c r="J160" s="96"/>
      <c r="K160" s="80" t="s">
        <v>70</v>
      </c>
    </row>
    <row r="161" spans="1:11" ht="13.5" hidden="1" customHeight="1" x14ac:dyDescent="0.2">
      <c r="A161" s="148" t="s">
        <v>296</v>
      </c>
      <c r="B161" s="149"/>
      <c r="C161" s="77" t="s">
        <v>36</v>
      </c>
      <c r="D161" s="77" t="s">
        <v>97</v>
      </c>
      <c r="E161" s="77" t="s">
        <v>243</v>
      </c>
      <c r="F161" s="78" t="s">
        <v>368</v>
      </c>
      <c r="G161" s="78" t="s">
        <v>275</v>
      </c>
      <c r="H161" s="96"/>
      <c r="I161" s="96"/>
      <c r="J161" s="96"/>
      <c r="K161" s="80" t="s">
        <v>70</v>
      </c>
    </row>
    <row r="162" spans="1:11" ht="13.5" hidden="1" customHeight="1" x14ac:dyDescent="0.2">
      <c r="A162" s="148" t="s">
        <v>296</v>
      </c>
      <c r="B162" s="149"/>
      <c r="C162" s="77" t="s">
        <v>36</v>
      </c>
      <c r="D162" s="77" t="s">
        <v>97</v>
      </c>
      <c r="E162" s="77" t="s">
        <v>243</v>
      </c>
      <c r="F162" s="78" t="s">
        <v>369</v>
      </c>
      <c r="G162" s="78" t="s">
        <v>275</v>
      </c>
      <c r="H162" s="96"/>
      <c r="I162" s="96"/>
      <c r="J162" s="96"/>
      <c r="K162" s="80" t="s">
        <v>70</v>
      </c>
    </row>
    <row r="163" spans="1:11" ht="13.5" hidden="1" customHeight="1" x14ac:dyDescent="0.2">
      <c r="A163" s="148" t="s">
        <v>296</v>
      </c>
      <c r="B163" s="149"/>
      <c r="C163" s="77" t="s">
        <v>36</v>
      </c>
      <c r="D163" s="77" t="s">
        <v>97</v>
      </c>
      <c r="E163" s="77" t="s">
        <v>243</v>
      </c>
      <c r="F163" s="78" t="s">
        <v>370</v>
      </c>
      <c r="G163" s="78" t="s">
        <v>275</v>
      </c>
      <c r="H163" s="96"/>
      <c r="I163" s="96"/>
      <c r="J163" s="96"/>
      <c r="K163" s="80" t="s">
        <v>70</v>
      </c>
    </row>
    <row r="164" spans="1:11" ht="13.5" hidden="1" customHeight="1" x14ac:dyDescent="0.2">
      <c r="A164" s="148" t="s">
        <v>296</v>
      </c>
      <c r="B164" s="149"/>
      <c r="C164" s="77" t="s">
        <v>36</v>
      </c>
      <c r="D164" s="77" t="s">
        <v>97</v>
      </c>
      <c r="E164" s="77" t="s">
        <v>243</v>
      </c>
      <c r="F164" s="78" t="s">
        <v>371</v>
      </c>
      <c r="G164" s="78" t="s">
        <v>275</v>
      </c>
      <c r="H164" s="96"/>
      <c r="I164" s="96"/>
      <c r="J164" s="96"/>
      <c r="K164" s="80" t="s">
        <v>70</v>
      </c>
    </row>
    <row r="165" spans="1:11" ht="13.5" hidden="1" customHeight="1" x14ac:dyDescent="0.2">
      <c r="A165" s="148" t="s">
        <v>296</v>
      </c>
      <c r="B165" s="149"/>
      <c r="C165" s="77" t="s">
        <v>36</v>
      </c>
      <c r="D165" s="77" t="s">
        <v>97</v>
      </c>
      <c r="E165" s="92" t="s">
        <v>387</v>
      </c>
      <c r="F165" s="78" t="s">
        <v>367</v>
      </c>
      <c r="G165" s="78" t="s">
        <v>275</v>
      </c>
      <c r="H165" s="96"/>
      <c r="I165" s="96"/>
      <c r="J165" s="96"/>
      <c r="K165" s="80" t="s">
        <v>70</v>
      </c>
    </row>
    <row r="166" spans="1:11" ht="13.5" customHeight="1" x14ac:dyDescent="0.2">
      <c r="A166" s="148" t="s">
        <v>297</v>
      </c>
      <c r="B166" s="149"/>
      <c r="C166" s="77" t="s">
        <v>36</v>
      </c>
      <c r="D166" s="77" t="s">
        <v>97</v>
      </c>
      <c r="E166" s="77" t="s">
        <v>243</v>
      </c>
      <c r="F166" s="78" t="s">
        <v>341</v>
      </c>
      <c r="G166" s="127" t="s">
        <v>428</v>
      </c>
      <c r="H166" s="141">
        <v>35230</v>
      </c>
      <c r="I166" s="128">
        <v>22000</v>
      </c>
      <c r="J166" s="128">
        <v>22000</v>
      </c>
      <c r="K166" s="80" t="s">
        <v>70</v>
      </c>
    </row>
    <row r="167" spans="1:11" ht="13.5" hidden="1" customHeight="1" x14ac:dyDescent="0.2">
      <c r="A167" s="148" t="s">
        <v>297</v>
      </c>
      <c r="B167" s="149"/>
      <c r="C167" s="77" t="s">
        <v>36</v>
      </c>
      <c r="D167" s="77" t="s">
        <v>97</v>
      </c>
      <c r="E167" s="77" t="s">
        <v>243</v>
      </c>
      <c r="F167" s="127" t="s">
        <v>382</v>
      </c>
      <c r="G167" s="127" t="s">
        <v>428</v>
      </c>
      <c r="H167" s="96"/>
      <c r="I167" s="96"/>
      <c r="J167" s="96"/>
      <c r="K167" s="80" t="s">
        <v>70</v>
      </c>
    </row>
    <row r="168" spans="1:11" ht="13.5" customHeight="1" x14ac:dyDescent="0.2">
      <c r="A168" s="148" t="s">
        <v>297</v>
      </c>
      <c r="B168" s="149"/>
      <c r="C168" s="77" t="s">
        <v>36</v>
      </c>
      <c r="D168" s="77" t="s">
        <v>97</v>
      </c>
      <c r="E168" s="135" t="s">
        <v>446</v>
      </c>
      <c r="F168" s="78" t="s">
        <v>341</v>
      </c>
      <c r="G168" s="130" t="s">
        <v>428</v>
      </c>
      <c r="H168" s="141">
        <v>250280</v>
      </c>
      <c r="I168" s="96"/>
      <c r="J168" s="96"/>
      <c r="K168" s="80" t="s">
        <v>70</v>
      </c>
    </row>
    <row r="169" spans="1:11" ht="13.5" customHeight="1" x14ac:dyDescent="0.2">
      <c r="A169" s="148" t="s">
        <v>298</v>
      </c>
      <c r="B169" s="149"/>
      <c r="C169" s="77" t="s">
        <v>36</v>
      </c>
      <c r="D169" s="77" t="s">
        <v>97</v>
      </c>
      <c r="E169" s="77" t="s">
        <v>243</v>
      </c>
      <c r="F169" s="78" t="s">
        <v>341</v>
      </c>
      <c r="G169" s="127" t="s">
        <v>429</v>
      </c>
      <c r="H169" s="141">
        <v>53855.34</v>
      </c>
      <c r="I169" s="128">
        <v>79495.34</v>
      </c>
      <c r="J169" s="134">
        <v>79495.34</v>
      </c>
      <c r="K169" s="80" t="s">
        <v>70</v>
      </c>
    </row>
    <row r="170" spans="1:11" ht="13.5" hidden="1" customHeight="1" x14ac:dyDescent="0.2">
      <c r="A170" s="148" t="s">
        <v>298</v>
      </c>
      <c r="B170" s="149"/>
      <c r="C170" s="77" t="s">
        <v>36</v>
      </c>
      <c r="D170" s="77" t="s">
        <v>97</v>
      </c>
      <c r="E170" s="77" t="s">
        <v>243</v>
      </c>
      <c r="F170" s="78" t="s">
        <v>342</v>
      </c>
      <c r="G170" s="78" t="s">
        <v>276</v>
      </c>
      <c r="H170" s="96"/>
      <c r="I170" s="111"/>
      <c r="J170" s="111"/>
      <c r="K170" s="80" t="s">
        <v>70</v>
      </c>
    </row>
    <row r="171" spans="1:11" ht="13.5" hidden="1" customHeight="1" x14ac:dyDescent="0.2">
      <c r="A171" s="148" t="s">
        <v>298</v>
      </c>
      <c r="B171" s="149"/>
      <c r="C171" s="77" t="s">
        <v>36</v>
      </c>
      <c r="D171" s="77" t="s">
        <v>97</v>
      </c>
      <c r="E171" s="92" t="s">
        <v>387</v>
      </c>
      <c r="F171" s="78" t="s">
        <v>367</v>
      </c>
      <c r="G171" s="78" t="s">
        <v>276</v>
      </c>
      <c r="H171" s="96"/>
      <c r="I171" s="96"/>
      <c r="J171" s="96"/>
      <c r="K171" s="80" t="s">
        <v>70</v>
      </c>
    </row>
    <row r="172" spans="1:11" ht="13.5" customHeight="1" x14ac:dyDescent="0.2">
      <c r="A172" s="148" t="s">
        <v>299</v>
      </c>
      <c r="B172" s="149"/>
      <c r="C172" s="77" t="s">
        <v>36</v>
      </c>
      <c r="D172" s="77" t="s">
        <v>97</v>
      </c>
      <c r="E172" s="77" t="s">
        <v>243</v>
      </c>
      <c r="F172" s="78" t="s">
        <v>341</v>
      </c>
      <c r="G172" s="127" t="s">
        <v>430</v>
      </c>
      <c r="H172" s="141">
        <v>74858</v>
      </c>
      <c r="I172" s="134">
        <v>75208</v>
      </c>
      <c r="J172" s="134">
        <v>75208</v>
      </c>
      <c r="K172" s="80" t="s">
        <v>70</v>
      </c>
    </row>
    <row r="173" spans="1:11" ht="13.5" hidden="1" customHeight="1" x14ac:dyDescent="0.2">
      <c r="A173" s="148" t="s">
        <v>299</v>
      </c>
      <c r="B173" s="149"/>
      <c r="C173" s="77" t="s">
        <v>36</v>
      </c>
      <c r="D173" s="77" t="s">
        <v>97</v>
      </c>
      <c r="E173" s="77" t="s">
        <v>243</v>
      </c>
      <c r="F173" s="78" t="s">
        <v>342</v>
      </c>
      <c r="G173" s="78" t="s">
        <v>277</v>
      </c>
      <c r="H173" s="96"/>
      <c r="I173" s="111"/>
      <c r="J173" s="111"/>
      <c r="K173" s="80" t="s">
        <v>70</v>
      </c>
    </row>
    <row r="174" spans="1:11" ht="13.5" customHeight="1" x14ac:dyDescent="0.2">
      <c r="A174" s="148" t="s">
        <v>299</v>
      </c>
      <c r="B174" s="149"/>
      <c r="C174" s="77" t="s">
        <v>36</v>
      </c>
      <c r="D174" s="77" t="s">
        <v>97</v>
      </c>
      <c r="E174" s="77" t="s">
        <v>243</v>
      </c>
      <c r="F174" s="78" t="s">
        <v>278</v>
      </c>
      <c r="G174" s="78" t="s">
        <v>430</v>
      </c>
      <c r="H174" s="141">
        <v>14000</v>
      </c>
      <c r="I174" s="134">
        <v>14000</v>
      </c>
      <c r="J174" s="134">
        <v>14000</v>
      </c>
      <c r="K174" s="80" t="s">
        <v>70</v>
      </c>
    </row>
    <row r="175" spans="1:11" ht="13.5" hidden="1" customHeight="1" x14ac:dyDescent="0.2">
      <c r="A175" s="148" t="s">
        <v>299</v>
      </c>
      <c r="B175" s="149"/>
      <c r="C175" s="77" t="s">
        <v>36</v>
      </c>
      <c r="D175" s="77" t="s">
        <v>97</v>
      </c>
      <c r="E175" s="77" t="s">
        <v>243</v>
      </c>
      <c r="F175" s="78" t="s">
        <v>279</v>
      </c>
      <c r="G175" s="78" t="s">
        <v>277</v>
      </c>
      <c r="H175" s="96"/>
      <c r="I175" s="96"/>
      <c r="J175" s="96"/>
      <c r="K175" s="80" t="s">
        <v>70</v>
      </c>
    </row>
    <row r="176" spans="1:11" ht="13.5" hidden="1" customHeight="1" x14ac:dyDescent="0.2">
      <c r="A176" s="148" t="s">
        <v>299</v>
      </c>
      <c r="B176" s="149"/>
      <c r="C176" s="77" t="s">
        <v>36</v>
      </c>
      <c r="D176" s="77" t="s">
        <v>97</v>
      </c>
      <c r="E176" s="84" t="s">
        <v>308</v>
      </c>
      <c r="F176" s="78" t="s">
        <v>278</v>
      </c>
      <c r="G176" s="78" t="s">
        <v>277</v>
      </c>
      <c r="H176" s="96"/>
      <c r="I176" s="96"/>
      <c r="J176" s="96"/>
      <c r="K176" s="80" t="s">
        <v>70</v>
      </c>
    </row>
    <row r="177" spans="1:11" ht="13.5" hidden="1" customHeight="1" x14ac:dyDescent="0.2">
      <c r="A177" s="148" t="s">
        <v>299</v>
      </c>
      <c r="B177" s="149"/>
      <c r="C177" s="77" t="s">
        <v>36</v>
      </c>
      <c r="D177" s="77" t="s">
        <v>97</v>
      </c>
      <c r="E177" s="84" t="s">
        <v>308</v>
      </c>
      <c r="F177" s="78" t="s">
        <v>279</v>
      </c>
      <c r="G177" s="78" t="s">
        <v>277</v>
      </c>
      <c r="H177" s="96"/>
      <c r="I177" s="96"/>
      <c r="J177" s="96"/>
      <c r="K177" s="80" t="s">
        <v>70</v>
      </c>
    </row>
    <row r="178" spans="1:11" ht="13.5" hidden="1" customHeight="1" x14ac:dyDescent="0.2">
      <c r="A178" s="148" t="s">
        <v>300</v>
      </c>
      <c r="B178" s="149"/>
      <c r="C178" s="77" t="s">
        <v>36</v>
      </c>
      <c r="D178" s="77" t="s">
        <v>97</v>
      </c>
      <c r="E178" s="57" t="s">
        <v>240</v>
      </c>
      <c r="F178" s="78" t="s">
        <v>272</v>
      </c>
      <c r="G178" s="78" t="s">
        <v>280</v>
      </c>
      <c r="H178" s="96"/>
      <c r="I178" s="96"/>
      <c r="J178" s="96"/>
      <c r="K178" s="80" t="s">
        <v>70</v>
      </c>
    </row>
    <row r="179" spans="1:11" ht="13.5" customHeight="1" x14ac:dyDescent="0.2">
      <c r="A179" s="148" t="s">
        <v>301</v>
      </c>
      <c r="B179" s="149"/>
      <c r="C179" s="77" t="s">
        <v>36</v>
      </c>
      <c r="D179" s="77" t="s">
        <v>97</v>
      </c>
      <c r="E179" s="77" t="s">
        <v>243</v>
      </c>
      <c r="F179" s="78" t="s">
        <v>341</v>
      </c>
      <c r="G179" s="78" t="s">
        <v>469</v>
      </c>
      <c r="H179" s="141">
        <v>200372</v>
      </c>
      <c r="I179" s="134">
        <v>131092</v>
      </c>
      <c r="J179" s="134">
        <v>131092</v>
      </c>
      <c r="K179" s="80" t="s">
        <v>70</v>
      </c>
    </row>
    <row r="180" spans="1:11" ht="13.5" customHeight="1" x14ac:dyDescent="0.2">
      <c r="A180" s="148" t="s">
        <v>301</v>
      </c>
      <c r="B180" s="149"/>
      <c r="C180" s="77" t="s">
        <v>36</v>
      </c>
      <c r="D180" s="77" t="s">
        <v>97</v>
      </c>
      <c r="E180" s="142" t="s">
        <v>483</v>
      </c>
      <c r="F180" s="143" t="s">
        <v>484</v>
      </c>
      <c r="G180" s="78" t="s">
        <v>281</v>
      </c>
      <c r="H180" s="141">
        <v>307260</v>
      </c>
      <c r="I180" s="96"/>
      <c r="J180" s="96"/>
      <c r="K180" s="80" t="s">
        <v>70</v>
      </c>
    </row>
    <row r="181" spans="1:11" ht="13.5" customHeight="1" x14ac:dyDescent="0.2">
      <c r="A181" s="148" t="s">
        <v>301</v>
      </c>
      <c r="B181" s="149"/>
      <c r="C181" s="77" t="s">
        <v>36</v>
      </c>
      <c r="D181" s="77" t="s">
        <v>97</v>
      </c>
      <c r="E181" s="57" t="s">
        <v>234</v>
      </c>
      <c r="F181" s="143" t="s">
        <v>272</v>
      </c>
      <c r="G181" s="78" t="s">
        <v>469</v>
      </c>
      <c r="H181" s="141">
        <v>18999</v>
      </c>
      <c r="I181" s="128">
        <v>2400</v>
      </c>
      <c r="J181" s="134">
        <v>2400</v>
      </c>
      <c r="K181" s="80" t="s">
        <v>70</v>
      </c>
    </row>
    <row r="182" spans="1:11" ht="13.5" hidden="1" customHeight="1" x14ac:dyDescent="0.2">
      <c r="A182" s="148" t="s">
        <v>301</v>
      </c>
      <c r="B182" s="149"/>
      <c r="C182" s="77" t="s">
        <v>36</v>
      </c>
      <c r="D182" s="77" t="s">
        <v>97</v>
      </c>
      <c r="E182" s="77" t="s">
        <v>243</v>
      </c>
      <c r="F182" s="127" t="s">
        <v>278</v>
      </c>
      <c r="G182" s="78" t="s">
        <v>281</v>
      </c>
      <c r="H182" s="96"/>
      <c r="I182" s="128"/>
      <c r="J182" s="128"/>
      <c r="K182" s="80" t="s">
        <v>70</v>
      </c>
    </row>
    <row r="183" spans="1:11" ht="13.5" hidden="1" customHeight="1" x14ac:dyDescent="0.2">
      <c r="A183" s="148" t="s">
        <v>301</v>
      </c>
      <c r="B183" s="149"/>
      <c r="C183" s="77" t="s">
        <v>36</v>
      </c>
      <c r="D183" s="77" t="s">
        <v>97</v>
      </c>
      <c r="E183" s="77" t="s">
        <v>243</v>
      </c>
      <c r="F183" s="78" t="s">
        <v>370</v>
      </c>
      <c r="G183" s="78" t="s">
        <v>281</v>
      </c>
      <c r="H183" s="96"/>
      <c r="I183" s="96"/>
      <c r="J183" s="96"/>
      <c r="K183" s="80" t="s">
        <v>70</v>
      </c>
    </row>
    <row r="184" spans="1:11" ht="13.5" hidden="1" customHeight="1" x14ac:dyDescent="0.2">
      <c r="A184" s="148" t="s">
        <v>301</v>
      </c>
      <c r="B184" s="149"/>
      <c r="C184" s="93" t="s">
        <v>36</v>
      </c>
      <c r="D184" s="93" t="s">
        <v>97</v>
      </c>
      <c r="E184" s="93" t="s">
        <v>243</v>
      </c>
      <c r="F184" s="94" t="s">
        <v>371</v>
      </c>
      <c r="G184" s="94" t="s">
        <v>281</v>
      </c>
      <c r="H184" s="96"/>
      <c r="I184" s="96"/>
      <c r="J184" s="96"/>
      <c r="K184" s="95" t="s">
        <v>70</v>
      </c>
    </row>
    <row r="185" spans="1:11" ht="13.5" hidden="1" customHeight="1" x14ac:dyDescent="0.2">
      <c r="A185" s="148" t="s">
        <v>301</v>
      </c>
      <c r="B185" s="149"/>
      <c r="C185" s="93" t="s">
        <v>36</v>
      </c>
      <c r="D185" s="93" t="s">
        <v>97</v>
      </c>
      <c r="E185" s="93" t="s">
        <v>243</v>
      </c>
      <c r="F185" s="94" t="s">
        <v>278</v>
      </c>
      <c r="G185" s="94" t="s">
        <v>281</v>
      </c>
      <c r="H185" s="96"/>
      <c r="I185" s="96"/>
      <c r="J185" s="96"/>
      <c r="K185" s="95" t="s">
        <v>70</v>
      </c>
    </row>
    <row r="186" spans="1:11" ht="13.5" hidden="1" customHeight="1" x14ac:dyDescent="0.2">
      <c r="A186" s="148" t="s">
        <v>301</v>
      </c>
      <c r="B186" s="149"/>
      <c r="C186" s="77" t="s">
        <v>36</v>
      </c>
      <c r="D186" s="77" t="s">
        <v>97</v>
      </c>
      <c r="E186" s="77" t="s">
        <v>243</v>
      </c>
      <c r="F186" s="78" t="s">
        <v>372</v>
      </c>
      <c r="G186" s="78" t="s">
        <v>281</v>
      </c>
      <c r="H186" s="96"/>
      <c r="I186" s="96"/>
      <c r="J186" s="96"/>
      <c r="K186" s="80" t="s">
        <v>70</v>
      </c>
    </row>
    <row r="187" spans="1:11" ht="13.5" hidden="1" customHeight="1" x14ac:dyDescent="0.2">
      <c r="A187" s="148" t="s">
        <v>301</v>
      </c>
      <c r="B187" s="149"/>
      <c r="C187" s="77" t="s">
        <v>36</v>
      </c>
      <c r="D187" s="77" t="s">
        <v>97</v>
      </c>
      <c r="E187" s="84" t="s">
        <v>252</v>
      </c>
      <c r="F187" s="78" t="s">
        <v>253</v>
      </c>
      <c r="G187" s="78" t="s">
        <v>281</v>
      </c>
      <c r="H187" s="96"/>
      <c r="I187" s="96"/>
      <c r="J187" s="96"/>
      <c r="K187" s="80" t="s">
        <v>70</v>
      </c>
    </row>
    <row r="188" spans="1:11" ht="13.5" customHeight="1" x14ac:dyDescent="0.2">
      <c r="A188" s="148" t="s">
        <v>301</v>
      </c>
      <c r="B188" s="149"/>
      <c r="C188" s="77" t="s">
        <v>36</v>
      </c>
      <c r="D188" s="77" t="s">
        <v>97</v>
      </c>
      <c r="E188" s="84" t="s">
        <v>444</v>
      </c>
      <c r="F188" s="78" t="s">
        <v>445</v>
      </c>
      <c r="G188" s="78" t="s">
        <v>469</v>
      </c>
      <c r="H188" s="141">
        <v>292740</v>
      </c>
      <c r="I188" s="96"/>
      <c r="J188" s="96"/>
      <c r="K188" s="80" t="s">
        <v>70</v>
      </c>
    </row>
    <row r="189" spans="1:11" ht="13.5" hidden="1" customHeight="1" x14ac:dyDescent="0.2">
      <c r="A189" s="148" t="s">
        <v>301</v>
      </c>
      <c r="B189" s="149"/>
      <c r="C189" s="77" t="s">
        <v>36</v>
      </c>
      <c r="D189" s="77" t="s">
        <v>97</v>
      </c>
      <c r="E189" s="57" t="s">
        <v>240</v>
      </c>
      <c r="F189" s="78" t="s">
        <v>272</v>
      </c>
      <c r="G189" s="78" t="s">
        <v>281</v>
      </c>
      <c r="H189" s="96"/>
      <c r="I189" s="96"/>
      <c r="J189" s="96"/>
      <c r="K189" s="80" t="s">
        <v>70</v>
      </c>
    </row>
    <row r="190" spans="1:11" ht="11.25" customHeight="1" x14ac:dyDescent="0.2">
      <c r="A190" s="148" t="s">
        <v>302</v>
      </c>
      <c r="B190" s="149"/>
      <c r="C190" s="77" t="s">
        <v>36</v>
      </c>
      <c r="D190" s="77" t="s">
        <v>97</v>
      </c>
      <c r="E190" s="77" t="s">
        <v>243</v>
      </c>
      <c r="F190" s="78" t="s">
        <v>341</v>
      </c>
      <c r="G190" s="127" t="s">
        <v>431</v>
      </c>
      <c r="H190" s="141">
        <v>138814</v>
      </c>
      <c r="I190" s="128">
        <v>135260</v>
      </c>
      <c r="J190" s="134">
        <v>135260</v>
      </c>
      <c r="K190" s="80" t="s">
        <v>70</v>
      </c>
    </row>
    <row r="191" spans="1:11" ht="11.25" hidden="1" customHeight="1" x14ac:dyDescent="0.2">
      <c r="A191" s="148" t="s">
        <v>302</v>
      </c>
      <c r="B191" s="149"/>
      <c r="C191" s="77" t="s">
        <v>36</v>
      </c>
      <c r="D191" s="77" t="s">
        <v>97</v>
      </c>
      <c r="E191" s="77" t="s">
        <v>243</v>
      </c>
      <c r="F191" s="132" t="s">
        <v>438</v>
      </c>
      <c r="G191" s="78" t="s">
        <v>282</v>
      </c>
      <c r="H191" s="96"/>
      <c r="I191" s="96"/>
      <c r="J191" s="96"/>
      <c r="K191" s="80" t="s">
        <v>70</v>
      </c>
    </row>
    <row r="192" spans="1:11" ht="13.5" hidden="1" customHeight="1" x14ac:dyDescent="0.2">
      <c r="A192" s="148" t="s">
        <v>303</v>
      </c>
      <c r="B192" s="149"/>
      <c r="C192" s="77" t="s">
        <v>36</v>
      </c>
      <c r="D192" s="77" t="s">
        <v>97</v>
      </c>
      <c r="E192" s="84" t="s">
        <v>355</v>
      </c>
      <c r="F192" s="132" t="s">
        <v>439</v>
      </c>
      <c r="G192" s="78" t="s">
        <v>283</v>
      </c>
      <c r="H192" s="96"/>
      <c r="I192" s="96"/>
      <c r="J192" s="96"/>
      <c r="K192" s="80" t="s">
        <v>70</v>
      </c>
    </row>
    <row r="193" spans="1:11" ht="13.5" customHeight="1" x14ac:dyDescent="0.2">
      <c r="A193" s="148" t="s">
        <v>303</v>
      </c>
      <c r="B193" s="149"/>
      <c r="C193" s="77" t="s">
        <v>36</v>
      </c>
      <c r="D193" s="77" t="s">
        <v>97</v>
      </c>
      <c r="E193" s="84" t="s">
        <v>355</v>
      </c>
      <c r="F193" s="132" t="s">
        <v>347</v>
      </c>
      <c r="G193" s="78" t="s">
        <v>283</v>
      </c>
      <c r="H193" s="141">
        <v>271826.71999999997</v>
      </c>
      <c r="I193" s="96"/>
      <c r="J193" s="96"/>
      <c r="K193" s="80" t="s">
        <v>70</v>
      </c>
    </row>
    <row r="194" spans="1:11" ht="13.5" customHeight="1" x14ac:dyDescent="0.2">
      <c r="A194" s="148" t="s">
        <v>303</v>
      </c>
      <c r="B194" s="149"/>
      <c r="C194" s="77" t="s">
        <v>36</v>
      </c>
      <c r="D194" s="77" t="s">
        <v>97</v>
      </c>
      <c r="E194" s="84" t="s">
        <v>291</v>
      </c>
      <c r="F194" s="127" t="s">
        <v>341</v>
      </c>
      <c r="G194" s="78" t="s">
        <v>474</v>
      </c>
      <c r="H194" s="141">
        <v>14530</v>
      </c>
      <c r="I194" s="96"/>
      <c r="J194" s="96"/>
      <c r="K194" s="80" t="s">
        <v>70</v>
      </c>
    </row>
    <row r="195" spans="1:11" ht="13.5" customHeight="1" x14ac:dyDescent="0.2">
      <c r="A195" s="148" t="s">
        <v>303</v>
      </c>
      <c r="B195" s="149"/>
      <c r="C195" s="77" t="s">
        <v>36</v>
      </c>
      <c r="D195" s="77" t="s">
        <v>97</v>
      </c>
      <c r="E195" s="57" t="s">
        <v>234</v>
      </c>
      <c r="F195" s="78" t="s">
        <v>272</v>
      </c>
      <c r="G195" s="78" t="s">
        <v>474</v>
      </c>
      <c r="H195" s="141">
        <v>376453</v>
      </c>
      <c r="I195" s="96"/>
      <c r="J195" s="96"/>
      <c r="K195" s="80" t="s">
        <v>70</v>
      </c>
    </row>
    <row r="196" spans="1:11" ht="13.5" customHeight="1" x14ac:dyDescent="0.2">
      <c r="A196" s="148" t="s">
        <v>391</v>
      </c>
      <c r="B196" s="149"/>
      <c r="C196" s="77" t="s">
        <v>36</v>
      </c>
      <c r="D196" s="77" t="s">
        <v>97</v>
      </c>
      <c r="E196" s="84" t="s">
        <v>355</v>
      </c>
      <c r="F196" s="78" t="s">
        <v>347</v>
      </c>
      <c r="G196" s="78" t="s">
        <v>447</v>
      </c>
      <c r="H196" s="96">
        <v>46509.1</v>
      </c>
      <c r="I196" s="128">
        <v>50000</v>
      </c>
      <c r="J196" s="128">
        <v>50000</v>
      </c>
      <c r="K196" s="80" t="s">
        <v>70</v>
      </c>
    </row>
    <row r="197" spans="1:11" ht="13.5" hidden="1" customHeight="1" x14ac:dyDescent="0.2">
      <c r="A197" s="148" t="s">
        <v>391</v>
      </c>
      <c r="B197" s="149"/>
      <c r="C197" s="93" t="s">
        <v>36</v>
      </c>
      <c r="D197" s="93" t="s">
        <v>97</v>
      </c>
      <c r="E197" s="99" t="s">
        <v>355</v>
      </c>
      <c r="F197" s="94" t="s">
        <v>348</v>
      </c>
      <c r="G197" s="94" t="s">
        <v>373</v>
      </c>
      <c r="H197" s="96"/>
      <c r="I197" s="111"/>
      <c r="J197" s="111"/>
      <c r="K197" s="95" t="s">
        <v>70</v>
      </c>
    </row>
    <row r="198" spans="1:11" ht="24.6" hidden="1" customHeight="1" x14ac:dyDescent="0.2">
      <c r="A198" s="148" t="s">
        <v>392</v>
      </c>
      <c r="B198" s="149"/>
      <c r="C198" s="77" t="s">
        <v>36</v>
      </c>
      <c r="D198" s="77" t="s">
        <v>97</v>
      </c>
      <c r="E198" s="77" t="s">
        <v>243</v>
      </c>
      <c r="F198" s="78" t="s">
        <v>341</v>
      </c>
      <c r="G198" s="78" t="s">
        <v>284</v>
      </c>
      <c r="H198" s="96"/>
      <c r="I198" s="107"/>
      <c r="J198" s="107"/>
      <c r="K198" s="80" t="s">
        <v>70</v>
      </c>
    </row>
    <row r="199" spans="1:11" ht="13.5" hidden="1" customHeight="1" x14ac:dyDescent="0.2">
      <c r="A199" s="148" t="s">
        <v>304</v>
      </c>
      <c r="B199" s="149"/>
      <c r="C199" s="77" t="s">
        <v>36</v>
      </c>
      <c r="D199" s="77" t="s">
        <v>97</v>
      </c>
      <c r="E199" s="77" t="s">
        <v>243</v>
      </c>
      <c r="F199" s="78" t="s">
        <v>341</v>
      </c>
      <c r="G199" s="78" t="s">
        <v>285</v>
      </c>
      <c r="H199" s="96"/>
      <c r="I199" s="107"/>
      <c r="J199" s="107"/>
      <c r="K199" s="80" t="s">
        <v>70</v>
      </c>
    </row>
    <row r="200" spans="1:11" ht="13.5" hidden="1" customHeight="1" x14ac:dyDescent="0.2">
      <c r="A200" s="148" t="s">
        <v>304</v>
      </c>
      <c r="B200" s="149"/>
      <c r="C200" s="77" t="s">
        <v>36</v>
      </c>
      <c r="D200" s="77" t="s">
        <v>97</v>
      </c>
      <c r="E200" s="77" t="s">
        <v>243</v>
      </c>
      <c r="F200" s="78" t="s">
        <v>342</v>
      </c>
      <c r="G200" s="78" t="s">
        <v>285</v>
      </c>
      <c r="H200" s="96"/>
      <c r="I200" s="96"/>
      <c r="J200" s="96"/>
      <c r="K200" s="80" t="s">
        <v>70</v>
      </c>
    </row>
    <row r="201" spans="1:11" ht="13.5" customHeight="1" x14ac:dyDescent="0.2">
      <c r="A201" s="148" t="s">
        <v>304</v>
      </c>
      <c r="B201" s="149"/>
      <c r="C201" s="77" t="s">
        <v>36</v>
      </c>
      <c r="D201" s="77" t="s">
        <v>97</v>
      </c>
      <c r="E201" s="77" t="s">
        <v>243</v>
      </c>
      <c r="F201" s="78" t="s">
        <v>374</v>
      </c>
      <c r="G201" s="78" t="s">
        <v>436</v>
      </c>
      <c r="H201" s="141">
        <v>72616.320000000007</v>
      </c>
      <c r="I201" s="107">
        <v>42796.94</v>
      </c>
      <c r="J201" s="107">
        <v>42796.94</v>
      </c>
      <c r="K201" s="80" t="s">
        <v>70</v>
      </c>
    </row>
    <row r="202" spans="1:11" ht="13.5" hidden="1" customHeight="1" x14ac:dyDescent="0.2">
      <c r="A202" s="148" t="s">
        <v>304</v>
      </c>
      <c r="B202" s="149"/>
      <c r="C202" s="77" t="s">
        <v>36</v>
      </c>
      <c r="D202" s="77" t="s">
        <v>97</v>
      </c>
      <c r="E202" s="77" t="s">
        <v>243</v>
      </c>
      <c r="F202" s="78" t="s">
        <v>375</v>
      </c>
      <c r="G202" s="78" t="s">
        <v>285</v>
      </c>
      <c r="H202" s="96"/>
      <c r="I202" s="96"/>
      <c r="J202" s="96"/>
      <c r="K202" s="80" t="s">
        <v>70</v>
      </c>
    </row>
    <row r="203" spans="1:11" ht="13.5" customHeight="1" x14ac:dyDescent="0.2">
      <c r="A203" s="148" t="s">
        <v>304</v>
      </c>
      <c r="B203" s="149"/>
      <c r="C203" s="77" t="s">
        <v>36</v>
      </c>
      <c r="D203" s="77" t="s">
        <v>97</v>
      </c>
      <c r="E203" s="77" t="s">
        <v>353</v>
      </c>
      <c r="F203" s="78" t="s">
        <v>343</v>
      </c>
      <c r="G203" s="78" t="s">
        <v>436</v>
      </c>
      <c r="H203" s="141">
        <v>43296.52</v>
      </c>
      <c r="I203" s="134">
        <v>43296.52</v>
      </c>
      <c r="J203" s="134">
        <v>43296.52</v>
      </c>
      <c r="K203" s="80" t="s">
        <v>70</v>
      </c>
    </row>
    <row r="204" spans="1:11" ht="13.5" hidden="1" customHeight="1" x14ac:dyDescent="0.2">
      <c r="A204" s="148" t="s">
        <v>304</v>
      </c>
      <c r="B204" s="149"/>
      <c r="C204" s="77" t="s">
        <v>36</v>
      </c>
      <c r="D204" s="77" t="s">
        <v>97</v>
      </c>
      <c r="E204" s="77" t="s">
        <v>353</v>
      </c>
      <c r="F204" s="78" t="s">
        <v>344</v>
      </c>
      <c r="G204" s="78" t="s">
        <v>285</v>
      </c>
      <c r="H204" s="96"/>
      <c r="I204" s="96"/>
      <c r="J204" s="96"/>
      <c r="K204" s="80" t="s">
        <v>70</v>
      </c>
    </row>
    <row r="205" spans="1:11" ht="13.5" customHeight="1" x14ac:dyDescent="0.2">
      <c r="A205" s="148" t="s">
        <v>304</v>
      </c>
      <c r="B205" s="149"/>
      <c r="C205" s="77" t="s">
        <v>36</v>
      </c>
      <c r="D205" s="77" t="s">
        <v>97</v>
      </c>
      <c r="E205" s="84" t="s">
        <v>443</v>
      </c>
      <c r="F205" s="78" t="s">
        <v>376</v>
      </c>
      <c r="G205" s="78" t="s">
        <v>436</v>
      </c>
      <c r="H205" s="141">
        <v>286160</v>
      </c>
      <c r="I205" s="107">
        <v>286160</v>
      </c>
      <c r="J205" s="107">
        <v>286160</v>
      </c>
      <c r="K205" s="80" t="s">
        <v>70</v>
      </c>
    </row>
    <row r="206" spans="1:11" ht="13.5" hidden="1" customHeight="1" x14ac:dyDescent="0.2">
      <c r="A206" s="148" t="s">
        <v>304</v>
      </c>
      <c r="B206" s="149"/>
      <c r="C206" s="77" t="s">
        <v>36</v>
      </c>
      <c r="D206" s="77" t="s">
        <v>97</v>
      </c>
      <c r="E206" s="84" t="s">
        <v>388</v>
      </c>
      <c r="F206" s="78" t="s">
        <v>377</v>
      </c>
      <c r="G206" s="78" t="s">
        <v>285</v>
      </c>
      <c r="H206" s="96"/>
      <c r="I206" s="96"/>
      <c r="J206" s="96"/>
      <c r="K206" s="80" t="s">
        <v>70</v>
      </c>
    </row>
    <row r="207" spans="1:11" ht="13.5" hidden="1" customHeight="1" x14ac:dyDescent="0.2">
      <c r="A207" s="148" t="s">
        <v>304</v>
      </c>
      <c r="B207" s="149"/>
      <c r="C207" s="77" t="s">
        <v>36</v>
      </c>
      <c r="D207" s="77" t="s">
        <v>97</v>
      </c>
      <c r="E207" s="131" t="s">
        <v>435</v>
      </c>
      <c r="F207" s="130" t="s">
        <v>437</v>
      </c>
      <c r="G207" s="130" t="s">
        <v>436</v>
      </c>
      <c r="H207" s="96"/>
      <c r="I207" s="107"/>
      <c r="J207" s="107"/>
      <c r="K207" s="80" t="s">
        <v>70</v>
      </c>
    </row>
    <row r="208" spans="1:11" ht="13.5" hidden="1" customHeight="1" x14ac:dyDescent="0.2">
      <c r="A208" s="148" t="s">
        <v>304</v>
      </c>
      <c r="B208" s="149"/>
      <c r="C208" s="77" t="s">
        <v>36</v>
      </c>
      <c r="D208" s="77" t="s">
        <v>97</v>
      </c>
      <c r="E208" s="84" t="s">
        <v>388</v>
      </c>
      <c r="F208" s="78" t="s">
        <v>379</v>
      </c>
      <c r="G208" s="78" t="s">
        <v>285</v>
      </c>
      <c r="H208" s="96"/>
      <c r="I208" s="96"/>
      <c r="J208" s="96"/>
      <c r="K208" s="80" t="s">
        <v>70</v>
      </c>
    </row>
    <row r="209" spans="1:11" ht="15.75" customHeight="1" x14ac:dyDescent="0.2">
      <c r="A209" s="148" t="s">
        <v>304</v>
      </c>
      <c r="B209" s="149"/>
      <c r="C209" s="77" t="s">
        <v>36</v>
      </c>
      <c r="D209" s="77" t="s">
        <v>97</v>
      </c>
      <c r="E209" s="125" t="s">
        <v>452</v>
      </c>
      <c r="F209" s="78" t="s">
        <v>378</v>
      </c>
      <c r="G209" s="78" t="s">
        <v>436</v>
      </c>
      <c r="H209" s="141">
        <v>185684.21</v>
      </c>
      <c r="I209" s="107">
        <v>175600</v>
      </c>
      <c r="J209" s="107">
        <v>174600</v>
      </c>
      <c r="K209" s="80" t="s">
        <v>70</v>
      </c>
    </row>
    <row r="210" spans="1:11" ht="13.5" hidden="1" customHeight="1" x14ac:dyDescent="0.2">
      <c r="A210" s="148" t="s">
        <v>304</v>
      </c>
      <c r="B210" s="149"/>
      <c r="C210" s="77" t="s">
        <v>36</v>
      </c>
      <c r="D210" s="77" t="s">
        <v>97</v>
      </c>
      <c r="E210" s="125" t="s">
        <v>422</v>
      </c>
      <c r="F210" s="78" t="s">
        <v>379</v>
      </c>
      <c r="G210" s="78" t="s">
        <v>285</v>
      </c>
      <c r="H210" s="96"/>
      <c r="I210" s="96"/>
      <c r="J210" s="96"/>
      <c r="K210" s="80" t="s">
        <v>70</v>
      </c>
    </row>
    <row r="211" spans="1:11" ht="13.5" customHeight="1" x14ac:dyDescent="0.2">
      <c r="A211" s="148" t="s">
        <v>304</v>
      </c>
      <c r="B211" s="149"/>
      <c r="C211" s="77" t="s">
        <v>36</v>
      </c>
      <c r="D211" s="77" t="s">
        <v>97</v>
      </c>
      <c r="E211" s="84" t="s">
        <v>388</v>
      </c>
      <c r="F211" s="78" t="s">
        <v>380</v>
      </c>
      <c r="G211" s="78" t="s">
        <v>436</v>
      </c>
      <c r="H211" s="141">
        <v>18257.150000000001</v>
      </c>
      <c r="I211" s="128">
        <v>54860</v>
      </c>
      <c r="J211" s="128">
        <v>58714</v>
      </c>
      <c r="K211" s="80" t="s">
        <v>70</v>
      </c>
    </row>
    <row r="212" spans="1:11" ht="13.5" hidden="1" customHeight="1" x14ac:dyDescent="0.2">
      <c r="A212" s="148" t="s">
        <v>304</v>
      </c>
      <c r="B212" s="149"/>
      <c r="C212" s="77" t="s">
        <v>36</v>
      </c>
      <c r="D212" s="77" t="s">
        <v>97</v>
      </c>
      <c r="E212" s="84" t="s">
        <v>388</v>
      </c>
      <c r="F212" s="78" t="s">
        <v>381</v>
      </c>
      <c r="G212" s="78" t="s">
        <v>285</v>
      </c>
      <c r="H212" s="96"/>
      <c r="I212" s="96"/>
      <c r="J212" s="96"/>
      <c r="K212" s="80" t="s">
        <v>70</v>
      </c>
    </row>
    <row r="213" spans="1:11" ht="13.5" customHeight="1" x14ac:dyDescent="0.2">
      <c r="A213" s="148" t="s">
        <v>304</v>
      </c>
      <c r="B213" s="149"/>
      <c r="C213" s="77" t="s">
        <v>36</v>
      </c>
      <c r="D213" s="77" t="s">
        <v>97</v>
      </c>
      <c r="E213" s="84" t="s">
        <v>390</v>
      </c>
      <c r="F213" s="78" t="s">
        <v>380</v>
      </c>
      <c r="G213" s="78" t="s">
        <v>436</v>
      </c>
      <c r="H213" s="141">
        <v>42600</v>
      </c>
      <c r="I213" s="107">
        <v>128000</v>
      </c>
      <c r="J213" s="107">
        <v>137000</v>
      </c>
      <c r="K213" s="80" t="s">
        <v>70</v>
      </c>
    </row>
    <row r="214" spans="1:11" ht="13.5" hidden="1" customHeight="1" x14ac:dyDescent="0.2">
      <c r="A214" s="148" t="s">
        <v>304</v>
      </c>
      <c r="B214" s="149"/>
      <c r="C214" s="77" t="s">
        <v>36</v>
      </c>
      <c r="D214" s="77" t="s">
        <v>97</v>
      </c>
      <c r="E214" s="84" t="s">
        <v>390</v>
      </c>
      <c r="F214" s="78" t="s">
        <v>381</v>
      </c>
      <c r="G214" s="78" t="s">
        <v>285</v>
      </c>
      <c r="H214" s="96"/>
      <c r="I214" s="96"/>
      <c r="J214" s="96"/>
      <c r="K214" s="80" t="s">
        <v>70</v>
      </c>
    </row>
    <row r="215" spans="1:11" ht="13.5" customHeight="1" x14ac:dyDescent="0.2">
      <c r="A215" s="148" t="s">
        <v>304</v>
      </c>
      <c r="B215" s="149"/>
      <c r="C215" s="77" t="s">
        <v>36</v>
      </c>
      <c r="D215" s="77" t="s">
        <v>97</v>
      </c>
      <c r="E215" s="57" t="s">
        <v>328</v>
      </c>
      <c r="F215" s="78" t="s">
        <v>272</v>
      </c>
      <c r="G215" s="78" t="s">
        <v>436</v>
      </c>
      <c r="H215" s="141">
        <v>126567.1</v>
      </c>
      <c r="I215" s="96"/>
      <c r="J215" s="96"/>
      <c r="K215" s="80" t="s">
        <v>70</v>
      </c>
    </row>
    <row r="216" spans="1:11" ht="13.5" customHeight="1" x14ac:dyDescent="0.2">
      <c r="A216" s="148" t="s">
        <v>304</v>
      </c>
      <c r="B216" s="149"/>
      <c r="C216" s="77" t="s">
        <v>36</v>
      </c>
      <c r="D216" s="77" t="s">
        <v>97</v>
      </c>
      <c r="E216" s="57" t="s">
        <v>240</v>
      </c>
      <c r="F216" s="78" t="s">
        <v>272</v>
      </c>
      <c r="G216" s="78" t="s">
        <v>436</v>
      </c>
      <c r="H216" s="141">
        <v>73554</v>
      </c>
      <c r="I216" s="96"/>
      <c r="J216" s="96"/>
      <c r="K216" s="80" t="s">
        <v>70</v>
      </c>
    </row>
    <row r="217" spans="1:11" ht="13.5" customHeight="1" x14ac:dyDescent="0.2">
      <c r="A217" s="148" t="s">
        <v>304</v>
      </c>
      <c r="B217" s="149"/>
      <c r="C217" s="77" t="s">
        <v>36</v>
      </c>
      <c r="D217" s="77" t="s">
        <v>97</v>
      </c>
      <c r="E217" s="57" t="s">
        <v>329</v>
      </c>
      <c r="F217" s="78" t="s">
        <v>272</v>
      </c>
      <c r="G217" s="78" t="s">
        <v>436</v>
      </c>
      <c r="H217" s="141">
        <v>393270</v>
      </c>
      <c r="I217" s="96"/>
      <c r="J217" s="96"/>
      <c r="K217" s="80" t="s">
        <v>70</v>
      </c>
    </row>
    <row r="218" spans="1:11" ht="13.5" hidden="1" customHeight="1" x14ac:dyDescent="0.2">
      <c r="A218" s="148" t="s">
        <v>304</v>
      </c>
      <c r="B218" s="149"/>
      <c r="C218" s="77" t="s">
        <v>36</v>
      </c>
      <c r="D218" s="77" t="s">
        <v>97</v>
      </c>
      <c r="E218" s="57" t="s">
        <v>330</v>
      </c>
      <c r="F218" s="78" t="s">
        <v>272</v>
      </c>
      <c r="G218" s="78" t="s">
        <v>285</v>
      </c>
      <c r="H218" s="96"/>
      <c r="I218" s="96"/>
      <c r="J218" s="96"/>
      <c r="K218" s="80" t="s">
        <v>70</v>
      </c>
    </row>
    <row r="219" spans="1:11" ht="13.5" customHeight="1" x14ac:dyDescent="0.2">
      <c r="A219" s="148" t="s">
        <v>305</v>
      </c>
      <c r="B219" s="149"/>
      <c r="C219" s="77" t="s">
        <v>36</v>
      </c>
      <c r="D219" s="77" t="s">
        <v>97</v>
      </c>
      <c r="E219" s="77" t="s">
        <v>243</v>
      </c>
      <c r="F219" s="78" t="s">
        <v>341</v>
      </c>
      <c r="G219" s="78" t="s">
        <v>475</v>
      </c>
      <c r="H219" s="96">
        <v>20000</v>
      </c>
      <c r="I219" s="134">
        <v>20000</v>
      </c>
      <c r="J219" s="134">
        <v>20000</v>
      </c>
      <c r="K219" s="80" t="s">
        <v>70</v>
      </c>
    </row>
    <row r="220" spans="1:11" ht="13.5" hidden="1" customHeight="1" x14ac:dyDescent="0.2">
      <c r="A220" s="148" t="s">
        <v>305</v>
      </c>
      <c r="B220" s="149"/>
      <c r="C220" s="77" t="s">
        <v>36</v>
      </c>
      <c r="D220" s="77" t="s">
        <v>97</v>
      </c>
      <c r="E220" s="77" t="s">
        <v>243</v>
      </c>
      <c r="F220" s="78" t="s">
        <v>342</v>
      </c>
      <c r="G220" s="78" t="s">
        <v>286</v>
      </c>
      <c r="H220" s="96"/>
      <c r="I220" s="96"/>
      <c r="J220" s="96"/>
      <c r="K220" s="80" t="s">
        <v>70</v>
      </c>
    </row>
    <row r="221" spans="1:11" ht="13.5" hidden="1" customHeight="1" x14ac:dyDescent="0.25">
      <c r="A221" s="148" t="s">
        <v>305</v>
      </c>
      <c r="B221" s="149"/>
      <c r="C221" s="77" t="s">
        <v>36</v>
      </c>
      <c r="D221" s="77" t="s">
        <v>97</v>
      </c>
      <c r="E221" s="116" t="s">
        <v>308</v>
      </c>
      <c r="F221" s="114" t="s">
        <v>278</v>
      </c>
      <c r="G221" s="78" t="s">
        <v>286</v>
      </c>
      <c r="H221" s="96"/>
      <c r="I221" s="96"/>
      <c r="J221" s="96"/>
      <c r="K221" s="80" t="s">
        <v>70</v>
      </c>
    </row>
    <row r="222" spans="1:11" ht="13.5" hidden="1" customHeight="1" x14ac:dyDescent="0.2">
      <c r="A222" s="148" t="s">
        <v>393</v>
      </c>
      <c r="B222" s="149"/>
      <c r="C222" s="77" t="s">
        <v>36</v>
      </c>
      <c r="D222" s="77" t="s">
        <v>97</v>
      </c>
      <c r="E222" s="77" t="s">
        <v>243</v>
      </c>
      <c r="F222" s="78" t="s">
        <v>341</v>
      </c>
      <c r="G222" s="78" t="s">
        <v>288</v>
      </c>
      <c r="H222" s="96"/>
      <c r="I222" s="96"/>
      <c r="J222" s="96"/>
      <c r="K222" s="80" t="s">
        <v>70</v>
      </c>
    </row>
    <row r="223" spans="1:11" ht="13.5" customHeight="1" x14ac:dyDescent="0.2">
      <c r="A223" s="148" t="s">
        <v>306</v>
      </c>
      <c r="B223" s="149"/>
      <c r="C223" s="77" t="s">
        <v>36</v>
      </c>
      <c r="D223" s="77" t="s">
        <v>97</v>
      </c>
      <c r="E223" s="77" t="s">
        <v>243</v>
      </c>
      <c r="F223" s="78" t="s">
        <v>341</v>
      </c>
      <c r="G223" s="78" t="s">
        <v>461</v>
      </c>
      <c r="H223" s="141">
        <v>46116</v>
      </c>
      <c r="I223" s="128">
        <v>10000</v>
      </c>
      <c r="J223" s="134">
        <v>10000</v>
      </c>
      <c r="K223" s="80" t="s">
        <v>70</v>
      </c>
    </row>
    <row r="224" spans="1:11" ht="13.5" hidden="1" customHeight="1" x14ac:dyDescent="0.2">
      <c r="A224" s="148" t="s">
        <v>306</v>
      </c>
      <c r="B224" s="149"/>
      <c r="C224" s="77" t="s">
        <v>36</v>
      </c>
      <c r="D224" s="77" t="s">
        <v>97</v>
      </c>
      <c r="E224" s="77" t="s">
        <v>243</v>
      </c>
      <c r="F224" s="78" t="s">
        <v>342</v>
      </c>
      <c r="G224" s="78" t="s">
        <v>287</v>
      </c>
      <c r="H224" s="96"/>
      <c r="I224" s="96"/>
      <c r="J224" s="96"/>
      <c r="K224" s="80" t="s">
        <v>70</v>
      </c>
    </row>
    <row r="225" spans="1:11" ht="13.5" customHeight="1" x14ac:dyDescent="0.2">
      <c r="A225" s="148" t="s">
        <v>306</v>
      </c>
      <c r="B225" s="149"/>
      <c r="C225" s="77" t="s">
        <v>36</v>
      </c>
      <c r="D225" s="77" t="s">
        <v>97</v>
      </c>
      <c r="E225" s="117" t="s">
        <v>355</v>
      </c>
      <c r="F225" s="78" t="s">
        <v>347</v>
      </c>
      <c r="G225" s="78" t="s">
        <v>461</v>
      </c>
      <c r="H225" s="96">
        <f>37353-27353</f>
        <v>10000</v>
      </c>
      <c r="I225" s="128">
        <v>42743</v>
      </c>
      <c r="J225" s="134">
        <v>42743</v>
      </c>
      <c r="K225" s="80" t="s">
        <v>70</v>
      </c>
    </row>
    <row r="226" spans="1:11" ht="13.5" hidden="1" customHeight="1" x14ac:dyDescent="0.2">
      <c r="A226" s="148" t="s">
        <v>306</v>
      </c>
      <c r="B226" s="149"/>
      <c r="C226" s="77" t="s">
        <v>36</v>
      </c>
      <c r="D226" s="77" t="s">
        <v>97</v>
      </c>
      <c r="E226" s="117" t="s">
        <v>355</v>
      </c>
      <c r="F226" s="78" t="s">
        <v>348</v>
      </c>
      <c r="G226" s="78" t="s">
        <v>287</v>
      </c>
      <c r="H226" s="96"/>
      <c r="I226" s="96"/>
      <c r="J226" s="96"/>
      <c r="K226" s="80" t="s">
        <v>70</v>
      </c>
    </row>
    <row r="227" spans="1:11" ht="13.5" customHeight="1" x14ac:dyDescent="0.2">
      <c r="A227" s="148" t="s">
        <v>306</v>
      </c>
      <c r="B227" s="149"/>
      <c r="C227" s="77" t="s">
        <v>36</v>
      </c>
      <c r="D227" s="77" t="s">
        <v>97</v>
      </c>
      <c r="E227" s="77" t="s">
        <v>243</v>
      </c>
      <c r="F227" s="78" t="s">
        <v>382</v>
      </c>
      <c r="G227" s="78" t="s">
        <v>461</v>
      </c>
      <c r="H227" s="96"/>
      <c r="I227" s="107">
        <v>2000</v>
      </c>
      <c r="J227" s="107">
        <v>2000</v>
      </c>
      <c r="K227" s="80" t="s">
        <v>70</v>
      </c>
    </row>
    <row r="228" spans="1:11" ht="13.5" hidden="1" customHeight="1" x14ac:dyDescent="0.2">
      <c r="A228" s="148" t="s">
        <v>306</v>
      </c>
      <c r="B228" s="149"/>
      <c r="C228" s="77" t="s">
        <v>36</v>
      </c>
      <c r="D228" s="77" t="s">
        <v>97</v>
      </c>
      <c r="E228" s="77" t="s">
        <v>243</v>
      </c>
      <c r="F228" s="78" t="s">
        <v>383</v>
      </c>
      <c r="G228" s="78" t="s">
        <v>287</v>
      </c>
      <c r="H228" s="96"/>
      <c r="I228" s="96"/>
      <c r="J228" s="96"/>
      <c r="K228" s="80" t="s">
        <v>70</v>
      </c>
    </row>
    <row r="229" spans="1:11" ht="13.5" hidden="1" customHeight="1" x14ac:dyDescent="0.2">
      <c r="A229" s="148" t="s">
        <v>306</v>
      </c>
      <c r="B229" s="149"/>
      <c r="C229" s="77" t="s">
        <v>36</v>
      </c>
      <c r="D229" s="77" t="s">
        <v>97</v>
      </c>
      <c r="E229" s="77" t="s">
        <v>243</v>
      </c>
      <c r="F229" s="78" t="s">
        <v>368</v>
      </c>
      <c r="G229" s="78" t="s">
        <v>287</v>
      </c>
      <c r="H229" s="96"/>
      <c r="I229" s="96"/>
      <c r="J229" s="96"/>
      <c r="K229" s="80" t="s">
        <v>70</v>
      </c>
    </row>
    <row r="230" spans="1:11" ht="13.5" hidden="1" customHeight="1" x14ac:dyDescent="0.2">
      <c r="A230" s="148" t="s">
        <v>306</v>
      </c>
      <c r="B230" s="149"/>
      <c r="C230" s="77" t="s">
        <v>36</v>
      </c>
      <c r="D230" s="77" t="s">
        <v>97</v>
      </c>
      <c r="E230" s="77" t="s">
        <v>243</v>
      </c>
      <c r="F230" s="78" t="s">
        <v>369</v>
      </c>
      <c r="G230" s="78" t="s">
        <v>287</v>
      </c>
      <c r="H230" s="96"/>
      <c r="I230" s="96"/>
      <c r="J230" s="96"/>
      <c r="K230" s="80" t="s">
        <v>70</v>
      </c>
    </row>
    <row r="231" spans="1:11" ht="13.5" customHeight="1" x14ac:dyDescent="0.2">
      <c r="A231" s="148" t="s">
        <v>306</v>
      </c>
      <c r="B231" s="149"/>
      <c r="C231" s="77" t="s">
        <v>36</v>
      </c>
      <c r="D231" s="77" t="s">
        <v>97</v>
      </c>
      <c r="E231" s="77" t="s">
        <v>243</v>
      </c>
      <c r="F231" s="78" t="s">
        <v>384</v>
      </c>
      <c r="G231" s="78" t="s">
        <v>461</v>
      </c>
      <c r="H231" s="96">
        <v>1500</v>
      </c>
      <c r="I231" s="134">
        <v>1500</v>
      </c>
      <c r="J231" s="134">
        <v>1500</v>
      </c>
      <c r="K231" s="80" t="s">
        <v>70</v>
      </c>
    </row>
    <row r="232" spans="1:11" ht="13.5" hidden="1" customHeight="1" x14ac:dyDescent="0.2">
      <c r="A232" s="148" t="s">
        <v>306</v>
      </c>
      <c r="B232" s="149"/>
      <c r="C232" s="93" t="s">
        <v>36</v>
      </c>
      <c r="D232" s="93" t="s">
        <v>97</v>
      </c>
      <c r="E232" s="93" t="s">
        <v>243</v>
      </c>
      <c r="F232" s="94" t="s">
        <v>407</v>
      </c>
      <c r="G232" s="94" t="s">
        <v>287</v>
      </c>
      <c r="H232" s="96"/>
      <c r="I232" s="96"/>
      <c r="J232" s="96"/>
      <c r="K232" s="95" t="s">
        <v>70</v>
      </c>
    </row>
    <row r="233" spans="1:11" ht="13.5" customHeight="1" x14ac:dyDescent="0.2">
      <c r="A233" s="148" t="s">
        <v>306</v>
      </c>
      <c r="B233" s="149"/>
      <c r="C233" s="77" t="s">
        <v>36</v>
      </c>
      <c r="D233" s="77" t="s">
        <v>97</v>
      </c>
      <c r="E233" s="129" t="s">
        <v>434</v>
      </c>
      <c r="F233" s="78" t="s">
        <v>385</v>
      </c>
      <c r="G233" s="78" t="s">
        <v>461</v>
      </c>
      <c r="H233" s="96">
        <f>350+10</f>
        <v>360</v>
      </c>
      <c r="I233" s="128">
        <v>350</v>
      </c>
      <c r="J233" s="128">
        <v>350</v>
      </c>
      <c r="K233" s="80" t="s">
        <v>70</v>
      </c>
    </row>
    <row r="234" spans="1:11" ht="12.75" hidden="1" customHeight="1" x14ac:dyDescent="0.2">
      <c r="A234" s="148" t="s">
        <v>306</v>
      </c>
      <c r="B234" s="149"/>
      <c r="C234" s="77" t="s">
        <v>36</v>
      </c>
      <c r="D234" s="77" t="s">
        <v>97</v>
      </c>
      <c r="E234" s="84" t="s">
        <v>388</v>
      </c>
      <c r="F234" s="78" t="s">
        <v>386</v>
      </c>
      <c r="G234" s="78" t="s">
        <v>287</v>
      </c>
      <c r="H234" s="96"/>
      <c r="I234" s="96"/>
      <c r="J234" s="96"/>
      <c r="K234" s="80" t="s">
        <v>70</v>
      </c>
    </row>
    <row r="235" spans="1:11" ht="12.75" hidden="1" customHeight="1" x14ac:dyDescent="0.2">
      <c r="A235" s="148" t="s">
        <v>306</v>
      </c>
      <c r="B235" s="149"/>
      <c r="C235" s="77" t="s">
        <v>36</v>
      </c>
      <c r="D235" s="77" t="s">
        <v>97</v>
      </c>
      <c r="E235" s="92" t="s">
        <v>387</v>
      </c>
      <c r="F235" s="78" t="s">
        <v>367</v>
      </c>
      <c r="G235" s="78" t="s">
        <v>287</v>
      </c>
      <c r="H235" s="96">
        <v>0</v>
      </c>
      <c r="I235" s="96">
        <v>0</v>
      </c>
      <c r="J235" s="96">
        <v>0</v>
      </c>
      <c r="K235" s="80" t="s">
        <v>70</v>
      </c>
    </row>
    <row r="236" spans="1:11" ht="13.5" hidden="1" customHeight="1" x14ac:dyDescent="0.2">
      <c r="A236" s="148" t="s">
        <v>306</v>
      </c>
      <c r="B236" s="149"/>
      <c r="C236" s="77" t="s">
        <v>36</v>
      </c>
      <c r="D236" s="77" t="s">
        <v>97</v>
      </c>
      <c r="E236" s="57" t="s">
        <v>327</v>
      </c>
      <c r="F236" s="78" t="s">
        <v>272</v>
      </c>
      <c r="G236" s="78" t="s">
        <v>287</v>
      </c>
      <c r="H236" s="96"/>
      <c r="I236" s="96"/>
      <c r="J236" s="96"/>
      <c r="K236" s="80" t="s">
        <v>70</v>
      </c>
    </row>
    <row r="237" spans="1:11" ht="13.5" customHeight="1" x14ac:dyDescent="0.2">
      <c r="A237" s="148" t="s">
        <v>306</v>
      </c>
      <c r="B237" s="149"/>
      <c r="C237" s="77" t="s">
        <v>36</v>
      </c>
      <c r="D237" s="77" t="s">
        <v>97</v>
      </c>
      <c r="E237" s="57" t="s">
        <v>234</v>
      </c>
      <c r="F237" s="78" t="s">
        <v>272</v>
      </c>
      <c r="G237" s="78" t="s">
        <v>287</v>
      </c>
      <c r="H237" s="141">
        <v>4548</v>
      </c>
      <c r="I237" s="96"/>
      <c r="J237" s="96"/>
      <c r="K237" s="80" t="s">
        <v>70</v>
      </c>
    </row>
    <row r="238" spans="1:11" ht="13.5" hidden="1" customHeight="1" x14ac:dyDescent="0.2">
      <c r="A238" s="148" t="s">
        <v>306</v>
      </c>
      <c r="B238" s="149"/>
      <c r="C238" s="77" t="s">
        <v>36</v>
      </c>
      <c r="D238" s="77" t="s">
        <v>97</v>
      </c>
      <c r="E238" s="57" t="s">
        <v>240</v>
      </c>
      <c r="F238" s="78" t="s">
        <v>272</v>
      </c>
      <c r="G238" s="78" t="s">
        <v>287</v>
      </c>
      <c r="H238" s="96"/>
      <c r="I238" s="96"/>
      <c r="J238" s="96"/>
      <c r="K238" s="80" t="s">
        <v>70</v>
      </c>
    </row>
    <row r="239" spans="1:11" ht="13.5" customHeight="1" x14ac:dyDescent="0.2">
      <c r="A239" s="148" t="s">
        <v>306</v>
      </c>
      <c r="B239" s="149"/>
      <c r="C239" s="77" t="s">
        <v>36</v>
      </c>
      <c r="D239" s="77" t="s">
        <v>97</v>
      </c>
      <c r="E239" s="57" t="s">
        <v>329</v>
      </c>
      <c r="F239" s="78" t="s">
        <v>272</v>
      </c>
      <c r="G239" s="78" t="s">
        <v>287</v>
      </c>
      <c r="H239" s="96">
        <v>30</v>
      </c>
      <c r="I239" s="96"/>
      <c r="J239" s="96"/>
      <c r="K239" s="80" t="s">
        <v>70</v>
      </c>
    </row>
    <row r="240" spans="1:11" ht="13.5" hidden="1" customHeight="1" x14ac:dyDescent="0.2">
      <c r="A240" s="148" t="s">
        <v>306</v>
      </c>
      <c r="B240" s="149"/>
      <c r="C240" s="77" t="s">
        <v>36</v>
      </c>
      <c r="D240" s="77" t="s">
        <v>97</v>
      </c>
      <c r="E240" s="57" t="s">
        <v>241</v>
      </c>
      <c r="F240" s="78" t="s">
        <v>272</v>
      </c>
      <c r="G240" s="78" t="s">
        <v>287</v>
      </c>
      <c r="H240" s="96"/>
      <c r="I240" s="96"/>
      <c r="J240" s="96"/>
      <c r="K240" s="80" t="s">
        <v>70</v>
      </c>
    </row>
    <row r="241" spans="1:11" ht="24" hidden="1" customHeight="1" x14ac:dyDescent="0.2">
      <c r="A241" s="148" t="s">
        <v>307</v>
      </c>
      <c r="B241" s="149"/>
      <c r="C241" s="77" t="s">
        <v>36</v>
      </c>
      <c r="D241" s="77" t="s">
        <v>97</v>
      </c>
      <c r="E241" s="57" t="s">
        <v>240</v>
      </c>
      <c r="F241" s="78" t="s">
        <v>272</v>
      </c>
      <c r="G241" s="78" t="s">
        <v>289</v>
      </c>
      <c r="H241" s="96"/>
      <c r="I241" s="96"/>
      <c r="J241" s="96"/>
      <c r="K241" s="80" t="s">
        <v>70</v>
      </c>
    </row>
    <row r="242" spans="1:11" ht="24" customHeight="1" x14ac:dyDescent="0.2">
      <c r="A242" s="148" t="s">
        <v>307</v>
      </c>
      <c r="B242" s="149"/>
      <c r="C242" s="77" t="s">
        <v>36</v>
      </c>
      <c r="D242" s="77" t="s">
        <v>97</v>
      </c>
      <c r="E242" s="133" t="s">
        <v>355</v>
      </c>
      <c r="F242" s="78" t="s">
        <v>347</v>
      </c>
      <c r="G242" s="78" t="s">
        <v>462</v>
      </c>
      <c r="H242" s="141">
        <v>5384.85</v>
      </c>
      <c r="I242" s="96">
        <v>0</v>
      </c>
      <c r="J242" s="96">
        <v>0</v>
      </c>
      <c r="K242" s="80" t="s">
        <v>70</v>
      </c>
    </row>
    <row r="243" spans="1:11" ht="41.25" hidden="1" customHeight="1" x14ac:dyDescent="0.2">
      <c r="A243" s="150" t="s">
        <v>147</v>
      </c>
      <c r="B243" s="150"/>
      <c r="C243" s="79" t="s">
        <v>37</v>
      </c>
      <c r="D243" s="91" t="s">
        <v>146</v>
      </c>
      <c r="E243" s="79"/>
      <c r="F243" s="56"/>
      <c r="G243" s="79"/>
      <c r="H243" s="97">
        <v>0</v>
      </c>
      <c r="I243" s="97">
        <v>0</v>
      </c>
      <c r="J243" s="97">
        <v>0</v>
      </c>
      <c r="K243" s="83" t="s">
        <v>70</v>
      </c>
    </row>
    <row r="244" spans="1:11" ht="12" customHeight="1" x14ac:dyDescent="0.2">
      <c r="A244" s="150" t="s">
        <v>67</v>
      </c>
      <c r="B244" s="150"/>
      <c r="C244" s="79" t="s">
        <v>145</v>
      </c>
      <c r="D244" s="91" t="s">
        <v>98</v>
      </c>
      <c r="E244" s="79"/>
      <c r="F244" s="56"/>
      <c r="G244" s="79"/>
      <c r="H244" s="97">
        <f>SUM(H245:H246)</f>
        <v>8865068.1600000001</v>
      </c>
      <c r="I244" s="97">
        <f>SUM(I245:I246)</f>
        <v>5963674.8099999996</v>
      </c>
      <c r="J244" s="97">
        <f>SUM(J245:J246)</f>
        <v>4058321.39</v>
      </c>
      <c r="K244" s="83" t="s">
        <v>70</v>
      </c>
    </row>
    <row r="245" spans="1:11" ht="13.5" customHeight="1" x14ac:dyDescent="0.2">
      <c r="A245" s="150" t="s">
        <v>295</v>
      </c>
      <c r="B245" s="150"/>
      <c r="C245" s="77" t="s">
        <v>292</v>
      </c>
      <c r="D245" s="77" t="s">
        <v>98</v>
      </c>
      <c r="E245" s="77" t="s">
        <v>243</v>
      </c>
      <c r="F245" s="78" t="s">
        <v>341</v>
      </c>
      <c r="G245" s="78" t="s">
        <v>472</v>
      </c>
      <c r="H245" s="141">
        <v>8865068.1600000001</v>
      </c>
      <c r="I245" s="96">
        <v>5963674.8099999996</v>
      </c>
      <c r="J245" s="96">
        <v>4058321.39</v>
      </c>
      <c r="K245" s="80" t="s">
        <v>70</v>
      </c>
    </row>
    <row r="246" spans="1:11" ht="13.5" hidden="1" customHeight="1" x14ac:dyDescent="0.2">
      <c r="A246" s="150" t="s">
        <v>295</v>
      </c>
      <c r="B246" s="150"/>
      <c r="C246" s="77" t="s">
        <v>292</v>
      </c>
      <c r="D246" s="77" t="s">
        <v>98</v>
      </c>
      <c r="E246" s="77" t="s">
        <v>243</v>
      </c>
      <c r="F246" s="77" t="s">
        <v>342</v>
      </c>
      <c r="G246" s="78" t="s">
        <v>274</v>
      </c>
      <c r="H246" s="96"/>
      <c r="I246" s="96"/>
      <c r="J246" s="96"/>
      <c r="K246" s="80" t="s">
        <v>70</v>
      </c>
    </row>
    <row r="247" spans="1:11" ht="24.75" hidden="1" customHeight="1" x14ac:dyDescent="0.2">
      <c r="A247" s="150" t="s">
        <v>148</v>
      </c>
      <c r="B247" s="150"/>
      <c r="C247" s="37" t="s">
        <v>38</v>
      </c>
      <c r="D247" s="4" t="s">
        <v>76</v>
      </c>
      <c r="E247" s="47"/>
      <c r="F247" s="47"/>
      <c r="G247" s="47"/>
      <c r="H247" s="50">
        <f>H248+H250</f>
        <v>0</v>
      </c>
      <c r="I247" s="97">
        <f>I248+I250</f>
        <v>0</v>
      </c>
      <c r="J247" s="97">
        <f>J248+J250</f>
        <v>0</v>
      </c>
      <c r="K247" s="53" t="s">
        <v>70</v>
      </c>
    </row>
    <row r="248" spans="1:11" ht="10.5" hidden="1" customHeight="1" x14ac:dyDescent="0.2">
      <c r="A248" s="153" t="s">
        <v>47</v>
      </c>
      <c r="B248" s="153"/>
      <c r="C248" s="186" t="s">
        <v>39</v>
      </c>
      <c r="D248" s="186" t="s">
        <v>99</v>
      </c>
      <c r="E248" s="184"/>
      <c r="F248" s="184"/>
      <c r="G248" s="184"/>
      <c r="H248" s="182">
        <v>0</v>
      </c>
      <c r="I248" s="182">
        <v>0</v>
      </c>
      <c r="J248" s="182">
        <v>0</v>
      </c>
      <c r="K248" s="183" t="s">
        <v>70</v>
      </c>
    </row>
    <row r="249" spans="1:11" hidden="1" x14ac:dyDescent="0.2">
      <c r="A249" s="154" t="s">
        <v>149</v>
      </c>
      <c r="B249" s="154"/>
      <c r="C249" s="186"/>
      <c r="D249" s="186"/>
      <c r="E249" s="184"/>
      <c r="F249" s="184"/>
      <c r="G249" s="184"/>
      <c r="H249" s="182"/>
      <c r="I249" s="182"/>
      <c r="J249" s="182"/>
      <c r="K249" s="183"/>
    </row>
    <row r="250" spans="1:11" ht="25.5" hidden="1" customHeight="1" x14ac:dyDescent="0.2">
      <c r="A250" s="150" t="s">
        <v>150</v>
      </c>
      <c r="B250" s="150"/>
      <c r="C250" s="1" t="s">
        <v>40</v>
      </c>
      <c r="D250" s="1" t="s">
        <v>100</v>
      </c>
      <c r="E250" s="48"/>
      <c r="F250" s="48"/>
      <c r="G250" s="48"/>
      <c r="H250" s="49">
        <v>0</v>
      </c>
      <c r="I250" s="96">
        <v>0</v>
      </c>
      <c r="J250" s="96">
        <v>0</v>
      </c>
      <c r="K250" s="28" t="s">
        <v>70</v>
      </c>
    </row>
    <row r="251" spans="1:11" hidden="1" x14ac:dyDescent="0.2">
      <c r="A251" s="159" t="s">
        <v>151</v>
      </c>
      <c r="B251" s="159"/>
      <c r="C251" s="37" t="s">
        <v>41</v>
      </c>
      <c r="D251" s="37" t="s">
        <v>152</v>
      </c>
      <c r="E251" s="42"/>
      <c r="F251" s="42"/>
      <c r="G251" s="42"/>
      <c r="H251" s="43">
        <f>H252+H254+H255</f>
        <v>0</v>
      </c>
      <c r="I251" s="43">
        <f>I252+I254+I255</f>
        <v>0</v>
      </c>
      <c r="J251" s="43">
        <f>J252+J254+J255</f>
        <v>0</v>
      </c>
      <c r="K251" s="38" t="s">
        <v>70</v>
      </c>
    </row>
    <row r="252" spans="1:11" hidden="1" x14ac:dyDescent="0.2">
      <c r="A252" s="153" t="s">
        <v>47</v>
      </c>
      <c r="B252" s="153"/>
      <c r="C252" s="186" t="s">
        <v>42</v>
      </c>
      <c r="D252" s="186"/>
      <c r="E252" s="184"/>
      <c r="F252" s="184"/>
      <c r="G252" s="184"/>
      <c r="H252" s="182">
        <v>0</v>
      </c>
      <c r="I252" s="182">
        <v>0</v>
      </c>
      <c r="J252" s="182">
        <v>0</v>
      </c>
      <c r="K252" s="183" t="s">
        <v>70</v>
      </c>
    </row>
    <row r="253" spans="1:11" hidden="1" x14ac:dyDescent="0.2">
      <c r="A253" s="154" t="s">
        <v>153</v>
      </c>
      <c r="B253" s="154"/>
      <c r="C253" s="186"/>
      <c r="D253" s="186"/>
      <c r="E253" s="184"/>
      <c r="F253" s="184"/>
      <c r="G253" s="184"/>
      <c r="H253" s="182"/>
      <c r="I253" s="182"/>
      <c r="J253" s="182"/>
      <c r="K253" s="183"/>
    </row>
    <row r="254" spans="1:11" hidden="1" x14ac:dyDescent="0.2">
      <c r="A254" s="150" t="s">
        <v>154</v>
      </c>
      <c r="B254" s="150"/>
      <c r="C254" s="1" t="s">
        <v>43</v>
      </c>
      <c r="D254" s="1"/>
      <c r="E254" s="48"/>
      <c r="F254" s="48"/>
      <c r="G254" s="48"/>
      <c r="H254" s="49">
        <v>0</v>
      </c>
      <c r="I254" s="96">
        <v>0</v>
      </c>
      <c r="J254" s="96">
        <v>0</v>
      </c>
      <c r="K254" s="28" t="s">
        <v>70</v>
      </c>
    </row>
    <row r="255" spans="1:11" hidden="1" x14ac:dyDescent="0.2">
      <c r="A255" s="150" t="s">
        <v>155</v>
      </c>
      <c r="B255" s="150"/>
      <c r="C255" s="1" t="s">
        <v>44</v>
      </c>
      <c r="D255" s="1"/>
      <c r="E255" s="48"/>
      <c r="F255" s="48"/>
      <c r="G255" s="48"/>
      <c r="H255" s="49">
        <v>0</v>
      </c>
      <c r="I255" s="96">
        <v>0</v>
      </c>
      <c r="J255" s="96">
        <v>0</v>
      </c>
      <c r="K255" s="28" t="s">
        <v>70</v>
      </c>
    </row>
    <row r="256" spans="1:11" x14ac:dyDescent="0.2">
      <c r="A256" s="159" t="s">
        <v>156</v>
      </c>
      <c r="B256" s="159"/>
      <c r="C256" s="37" t="s">
        <v>45</v>
      </c>
      <c r="D256" s="37" t="s">
        <v>70</v>
      </c>
      <c r="E256" s="42"/>
      <c r="F256" s="42"/>
      <c r="G256" s="42"/>
      <c r="H256" s="43">
        <f>H257</f>
        <v>12119.18</v>
      </c>
      <c r="I256" s="43">
        <f>I257</f>
        <v>0</v>
      </c>
      <c r="J256" s="43">
        <f>J257</f>
        <v>0</v>
      </c>
      <c r="K256" s="38" t="s">
        <v>70</v>
      </c>
    </row>
    <row r="257" spans="1:15" x14ac:dyDescent="0.2">
      <c r="A257" s="153" t="s">
        <v>49</v>
      </c>
      <c r="B257" s="153"/>
      <c r="C257" s="186" t="s">
        <v>46</v>
      </c>
      <c r="D257" s="197" t="s">
        <v>101</v>
      </c>
      <c r="E257" s="184"/>
      <c r="F257" s="184"/>
      <c r="G257" s="184"/>
      <c r="H257" s="182">
        <v>12119.18</v>
      </c>
      <c r="I257" s="182">
        <v>0</v>
      </c>
      <c r="J257" s="182">
        <v>0</v>
      </c>
      <c r="K257" s="183" t="s">
        <v>70</v>
      </c>
    </row>
    <row r="258" spans="1:15" x14ac:dyDescent="0.2">
      <c r="A258" s="154" t="s">
        <v>157</v>
      </c>
      <c r="B258" s="154"/>
      <c r="C258" s="186"/>
      <c r="D258" s="197"/>
      <c r="E258" s="184"/>
      <c r="F258" s="184"/>
      <c r="G258" s="184"/>
      <c r="H258" s="182"/>
      <c r="I258" s="182"/>
      <c r="J258" s="182"/>
      <c r="K258" s="183"/>
    </row>
    <row r="259" spans="1:15" x14ac:dyDescent="0.2">
      <c r="B259" s="21" t="s">
        <v>221</v>
      </c>
    </row>
    <row r="260" spans="1:15" ht="17.25" customHeight="1" x14ac:dyDescent="0.2">
      <c r="A260" s="160" t="s">
        <v>158</v>
      </c>
      <c r="B260" s="160" t="s">
        <v>68</v>
      </c>
      <c r="C260" s="160" t="s">
        <v>161</v>
      </c>
      <c r="D260" s="160" t="s">
        <v>189</v>
      </c>
      <c r="E260" s="160" t="s">
        <v>312</v>
      </c>
      <c r="F260" s="160"/>
      <c r="G260" s="160" t="s">
        <v>233</v>
      </c>
      <c r="H260" s="160" t="s">
        <v>69</v>
      </c>
      <c r="I260" s="160"/>
      <c r="J260" s="160"/>
      <c r="K260" s="160"/>
    </row>
    <row r="261" spans="1:15" ht="55.5" customHeight="1" x14ac:dyDescent="0.2">
      <c r="A261" s="160"/>
      <c r="B261" s="160"/>
      <c r="C261" s="160"/>
      <c r="D261" s="160"/>
      <c r="E261" s="160"/>
      <c r="F261" s="160"/>
      <c r="G261" s="160"/>
      <c r="H261" s="10" t="s">
        <v>478</v>
      </c>
      <c r="I261" s="10" t="s">
        <v>479</v>
      </c>
      <c r="J261" s="10" t="s">
        <v>480</v>
      </c>
      <c r="K261" s="30" t="s">
        <v>111</v>
      </c>
    </row>
    <row r="262" spans="1:15" ht="10.5" customHeight="1" x14ac:dyDescent="0.2">
      <c r="A262" s="11">
        <v>1</v>
      </c>
      <c r="B262" s="11">
        <v>2</v>
      </c>
      <c r="C262" s="12">
        <v>3</v>
      </c>
      <c r="D262" s="12">
        <v>4</v>
      </c>
      <c r="E262" s="181" t="s">
        <v>187</v>
      </c>
      <c r="F262" s="181"/>
      <c r="G262" s="13" t="s">
        <v>188</v>
      </c>
      <c r="H262" s="12">
        <v>5</v>
      </c>
      <c r="I262" s="12">
        <v>6</v>
      </c>
      <c r="J262" s="12">
        <v>7</v>
      </c>
      <c r="K262" s="12">
        <v>8</v>
      </c>
    </row>
    <row r="263" spans="1:15" x14ac:dyDescent="0.2">
      <c r="A263" s="74">
        <v>1</v>
      </c>
      <c r="B263" s="71" t="s">
        <v>186</v>
      </c>
      <c r="C263" s="63">
        <v>26000</v>
      </c>
      <c r="D263" s="65" t="s">
        <v>70</v>
      </c>
      <c r="E263" s="147"/>
      <c r="F263" s="147"/>
      <c r="G263" s="66"/>
      <c r="H263" s="67">
        <f>H264+H265+H266+H271</f>
        <v>13974267.879999999</v>
      </c>
      <c r="I263" s="67">
        <f t="shared" ref="I263:K263" si="19">I264+I265+I266+I271</f>
        <v>8066865.3299999991</v>
      </c>
      <c r="J263" s="67">
        <f t="shared" si="19"/>
        <v>6173365.9100000001</v>
      </c>
      <c r="K263" s="67">
        <f t="shared" si="19"/>
        <v>0</v>
      </c>
    </row>
    <row r="264" spans="1:15" ht="105.75" customHeight="1" x14ac:dyDescent="0.2">
      <c r="A264" s="61" t="s">
        <v>165</v>
      </c>
      <c r="B264" s="68" t="s">
        <v>190</v>
      </c>
      <c r="C264" s="62">
        <v>26100</v>
      </c>
      <c r="D264" s="14" t="s">
        <v>70</v>
      </c>
      <c r="E264" s="144"/>
      <c r="F264" s="144"/>
      <c r="G264" s="15"/>
      <c r="H264" s="64">
        <v>0</v>
      </c>
      <c r="I264" s="64">
        <v>0</v>
      </c>
      <c r="J264" s="64">
        <v>0</v>
      </c>
      <c r="K264" s="64">
        <v>0</v>
      </c>
    </row>
    <row r="265" spans="1:15" ht="41.25" customHeight="1" x14ac:dyDescent="0.2">
      <c r="A265" s="61" t="s">
        <v>166</v>
      </c>
      <c r="B265" s="68" t="s">
        <v>191</v>
      </c>
      <c r="C265" s="62">
        <v>26200</v>
      </c>
      <c r="D265" s="14"/>
      <c r="E265" s="144"/>
      <c r="F265" s="144"/>
      <c r="G265" s="15"/>
      <c r="H265" s="64">
        <v>0</v>
      </c>
      <c r="I265" s="64">
        <v>0</v>
      </c>
      <c r="J265" s="64">
        <v>0</v>
      </c>
      <c r="K265" s="64">
        <v>0</v>
      </c>
    </row>
    <row r="266" spans="1:15" ht="38.25" x14ac:dyDescent="0.2">
      <c r="A266" s="74" t="s">
        <v>167</v>
      </c>
      <c r="B266" s="71" t="s">
        <v>192</v>
      </c>
      <c r="C266" s="63">
        <v>26300</v>
      </c>
      <c r="D266" s="65"/>
      <c r="E266" s="147"/>
      <c r="F266" s="147"/>
      <c r="G266" s="66"/>
      <c r="H266" s="73">
        <v>944463.69</v>
      </c>
      <c r="I266" s="67">
        <v>0</v>
      </c>
      <c r="J266" s="67">
        <v>0</v>
      </c>
      <c r="K266" s="67">
        <v>0</v>
      </c>
    </row>
    <row r="267" spans="1:15" ht="29.25" customHeight="1" x14ac:dyDescent="0.2">
      <c r="A267" s="61" t="s">
        <v>168</v>
      </c>
      <c r="B267" s="68" t="s">
        <v>160</v>
      </c>
      <c r="C267" s="69">
        <v>26310</v>
      </c>
      <c r="D267" s="14"/>
      <c r="E267" s="144"/>
      <c r="F267" s="144"/>
      <c r="G267" s="15"/>
      <c r="H267" s="64"/>
      <c r="I267" s="64"/>
      <c r="J267" s="64"/>
      <c r="K267" s="64"/>
    </row>
    <row r="268" spans="1:15" ht="15.75" customHeight="1" x14ac:dyDescent="0.2">
      <c r="A268" s="61"/>
      <c r="B268" s="68" t="s">
        <v>313</v>
      </c>
      <c r="C268" s="69" t="s">
        <v>193</v>
      </c>
      <c r="D268" s="14"/>
      <c r="E268" s="144"/>
      <c r="F268" s="144"/>
      <c r="G268" s="15"/>
      <c r="H268" s="64"/>
      <c r="I268" s="64"/>
      <c r="J268" s="64"/>
      <c r="K268" s="64"/>
    </row>
    <row r="269" spans="1:15" ht="15" customHeight="1" x14ac:dyDescent="0.2">
      <c r="A269" s="61"/>
      <c r="B269" s="68" t="s">
        <v>314</v>
      </c>
      <c r="C269" s="69" t="s">
        <v>194</v>
      </c>
      <c r="D269" s="14"/>
      <c r="E269" s="144"/>
      <c r="F269" s="144"/>
      <c r="G269" s="15"/>
      <c r="H269" s="64">
        <v>0</v>
      </c>
      <c r="I269" s="64">
        <v>0</v>
      </c>
      <c r="J269" s="64">
        <v>0</v>
      </c>
      <c r="K269" s="64">
        <v>0</v>
      </c>
    </row>
    <row r="270" spans="1:15" ht="15" customHeight="1" x14ac:dyDescent="0.2">
      <c r="A270" s="61" t="s">
        <v>169</v>
      </c>
      <c r="B270" s="68" t="s">
        <v>159</v>
      </c>
      <c r="C270" s="69">
        <v>26320</v>
      </c>
      <c r="D270" s="14"/>
      <c r="E270" s="144"/>
      <c r="F270" s="144"/>
      <c r="G270" s="15"/>
      <c r="H270" s="64"/>
      <c r="I270" s="64"/>
      <c r="J270" s="64"/>
      <c r="K270" s="64"/>
      <c r="L270" s="145" t="s">
        <v>326</v>
      </c>
      <c r="M270" s="146"/>
      <c r="N270" s="146"/>
      <c r="O270" s="146"/>
    </row>
    <row r="271" spans="1:15" ht="51" x14ac:dyDescent="0.2">
      <c r="A271" s="74" t="s">
        <v>170</v>
      </c>
      <c r="B271" s="71" t="s">
        <v>195</v>
      </c>
      <c r="C271" s="70">
        <v>26400</v>
      </c>
      <c r="D271" s="65"/>
      <c r="E271" s="147"/>
      <c r="F271" s="147"/>
      <c r="G271" s="66"/>
      <c r="H271" s="67">
        <f>H272+H284+H313+H316+H319</f>
        <v>13029804.189999999</v>
      </c>
      <c r="I271" s="67">
        <f>I272+I284+I313+I316+I319</f>
        <v>8066865.3299999991</v>
      </c>
      <c r="J271" s="67">
        <f>J272+J284+J313+J316+J319</f>
        <v>6173365.9100000001</v>
      </c>
      <c r="K271" s="67">
        <f>K272+K284+K313+K316+K319</f>
        <v>0</v>
      </c>
      <c r="L271" s="106">
        <f>H271-H145</f>
        <v>0</v>
      </c>
      <c r="M271" s="106">
        <f>I271-I145</f>
        <v>0</v>
      </c>
      <c r="N271" s="106">
        <f>J271-J145</f>
        <v>0</v>
      </c>
    </row>
    <row r="272" spans="1:15" ht="50.25" customHeight="1" x14ac:dyDescent="0.2">
      <c r="A272" s="74" t="s">
        <v>171</v>
      </c>
      <c r="B272" s="71" t="s">
        <v>196</v>
      </c>
      <c r="C272" s="70">
        <v>26410</v>
      </c>
      <c r="D272" s="65"/>
      <c r="E272" s="147"/>
      <c r="F272" s="147"/>
      <c r="G272" s="66"/>
      <c r="H272" s="67">
        <f>H273+H283</f>
        <v>10627435.91</v>
      </c>
      <c r="I272" s="67">
        <f>I273+I283</f>
        <v>7371895.3299999991</v>
      </c>
      <c r="J272" s="67">
        <f>J273+J283</f>
        <v>5466541.9100000001</v>
      </c>
      <c r="K272" s="67">
        <f>K273+K283</f>
        <v>0</v>
      </c>
      <c r="L272" s="105" t="s">
        <v>124</v>
      </c>
    </row>
    <row r="273" spans="1:15" ht="25.5" x14ac:dyDescent="0.2">
      <c r="A273" s="61" t="s">
        <v>172</v>
      </c>
      <c r="B273" s="68" t="s">
        <v>160</v>
      </c>
      <c r="C273" s="69">
        <v>26411</v>
      </c>
      <c r="D273" s="14"/>
      <c r="E273" s="144"/>
      <c r="F273" s="144"/>
      <c r="G273" s="15"/>
      <c r="H273" s="64">
        <f>H274+H275+H276+H277+H278+H279+H281+H282+H280</f>
        <v>10627435.91</v>
      </c>
      <c r="I273" s="64">
        <f t="shared" ref="I273:K273" si="20">I274+I275+I276+I277+I278+I279+I281+I282+I280</f>
        <v>7371895.3299999991</v>
      </c>
      <c r="J273" s="64">
        <f t="shared" si="20"/>
        <v>5466541.9100000001</v>
      </c>
      <c r="K273" s="64">
        <f t="shared" si="20"/>
        <v>0</v>
      </c>
    </row>
    <row r="274" spans="1:15" x14ac:dyDescent="0.2">
      <c r="A274" s="87"/>
      <c r="B274" s="75" t="s">
        <v>316</v>
      </c>
      <c r="C274" s="69">
        <v>26411</v>
      </c>
      <c r="D274" s="14"/>
      <c r="E274" s="144"/>
      <c r="F274" s="144"/>
      <c r="G274" s="15"/>
      <c r="H274" s="64">
        <f>H150+H151</f>
        <v>27198.720000000001</v>
      </c>
      <c r="I274" s="64">
        <f>I150+I151</f>
        <v>26678.720000000001</v>
      </c>
      <c r="J274" s="64">
        <f>J150+J151</f>
        <v>26678.720000000001</v>
      </c>
      <c r="K274" s="64"/>
    </row>
    <row r="275" spans="1:15" ht="12.75" customHeight="1" x14ac:dyDescent="0.2">
      <c r="A275" s="87"/>
      <c r="B275" s="75" t="s">
        <v>317</v>
      </c>
      <c r="C275" s="69">
        <v>26411</v>
      </c>
      <c r="D275" s="14"/>
      <c r="E275" s="144"/>
      <c r="F275" s="144"/>
      <c r="G275" s="60"/>
      <c r="H275" s="64">
        <f>H152</f>
        <v>652146</v>
      </c>
      <c r="I275" s="64">
        <f>I152+I153</f>
        <v>725950</v>
      </c>
      <c r="J275" s="64">
        <f>J152+J153</f>
        <v>725950</v>
      </c>
      <c r="K275" s="64"/>
    </row>
    <row r="276" spans="1:15" ht="12.75" customHeight="1" x14ac:dyDescent="0.2">
      <c r="A276" s="87"/>
      <c r="B276" s="75" t="s">
        <v>323</v>
      </c>
      <c r="C276" s="69">
        <v>26411</v>
      </c>
      <c r="D276" s="14"/>
      <c r="E276" s="144"/>
      <c r="F276" s="144"/>
      <c r="G276" s="60"/>
      <c r="H276" s="64">
        <f>H155+H156</f>
        <v>45720</v>
      </c>
      <c r="I276" s="64">
        <f>I155+I156</f>
        <v>0</v>
      </c>
      <c r="J276" s="64">
        <f>J155+J156</f>
        <v>0</v>
      </c>
      <c r="K276" s="64"/>
    </row>
    <row r="277" spans="1:15" ht="12.75" customHeight="1" x14ac:dyDescent="0.2">
      <c r="A277" s="87"/>
      <c r="B277" s="75" t="s">
        <v>324</v>
      </c>
      <c r="C277" s="69">
        <v>26411</v>
      </c>
      <c r="D277" s="14"/>
      <c r="E277" s="144"/>
      <c r="F277" s="144"/>
      <c r="G277" s="60"/>
      <c r="H277" s="64">
        <f>H245+H246</f>
        <v>8865068.1600000001</v>
      </c>
      <c r="I277" s="64">
        <f t="shared" ref="I277:J277" si="21">I245+I246</f>
        <v>5963674.8099999996</v>
      </c>
      <c r="J277" s="64">
        <f t="shared" si="21"/>
        <v>4058321.39</v>
      </c>
      <c r="K277" s="64"/>
    </row>
    <row r="278" spans="1:15" ht="12.75" customHeight="1" x14ac:dyDescent="0.2">
      <c r="A278" s="87"/>
      <c r="B278" s="75" t="s">
        <v>318</v>
      </c>
      <c r="C278" s="69">
        <v>26411</v>
      </c>
      <c r="D278" s="14"/>
      <c r="E278" s="144"/>
      <c r="F278" s="144"/>
      <c r="G278" s="60"/>
      <c r="H278" s="64">
        <f>H159+H169+H172+H174</f>
        <v>156713.34</v>
      </c>
      <c r="I278" s="64">
        <f>I159+I160+I161+I162+I163+I164+I169+I170+I173+I172+I174+I175</f>
        <v>202503.34</v>
      </c>
      <c r="J278" s="64">
        <f>J159+J160+J161+J162+J163+J164+J169+J170+J173+J172+J174+J175</f>
        <v>202503.34</v>
      </c>
      <c r="K278" s="64"/>
    </row>
    <row r="279" spans="1:15" ht="12.75" customHeight="1" x14ac:dyDescent="0.2">
      <c r="A279" s="87"/>
      <c r="B279" s="75" t="s">
        <v>325</v>
      </c>
      <c r="C279" s="69">
        <v>26411</v>
      </c>
      <c r="D279" s="14"/>
      <c r="E279" s="144"/>
      <c r="F279" s="144"/>
      <c r="G279" s="60"/>
      <c r="H279" s="64">
        <f>H166+H167</f>
        <v>35230</v>
      </c>
      <c r="I279" s="64">
        <f>I166+I167+I168</f>
        <v>22000</v>
      </c>
      <c r="J279" s="64">
        <f>J166+J167+J168</f>
        <v>22000</v>
      </c>
      <c r="K279" s="64"/>
    </row>
    <row r="280" spans="1:15" ht="12.75" customHeight="1" x14ac:dyDescent="0.2">
      <c r="A280" s="87"/>
      <c r="B280" s="75" t="s">
        <v>319</v>
      </c>
      <c r="C280" s="69">
        <v>26411</v>
      </c>
      <c r="D280" s="14"/>
      <c r="E280" s="144"/>
      <c r="F280" s="144"/>
      <c r="G280" s="60"/>
      <c r="H280" s="64">
        <f>H179+H180+H190</f>
        <v>646446</v>
      </c>
      <c r="I280" s="64">
        <f t="shared" ref="I280:J280" si="22">I179+I180+I181+I182+I183+I185+I186+I190+I191+I184</f>
        <v>268752</v>
      </c>
      <c r="J280" s="64">
        <f t="shared" si="22"/>
        <v>268752</v>
      </c>
      <c r="K280" s="64"/>
    </row>
    <row r="281" spans="1:15" ht="12.75" customHeight="1" x14ac:dyDescent="0.2">
      <c r="A281" s="87"/>
      <c r="B281" s="75" t="s">
        <v>320</v>
      </c>
      <c r="C281" s="69">
        <v>26411</v>
      </c>
      <c r="D281" s="14"/>
      <c r="E281" s="144"/>
      <c r="F281" s="144"/>
      <c r="G281" s="60"/>
      <c r="H281" s="64">
        <f>H201+H203+H219+H223+H225+H227+H231+H242</f>
        <v>198913.69</v>
      </c>
      <c r="I281" s="64">
        <f t="shared" ref="I281:J281" si="23">I198+I219+I220+I222+I223+I224+I227+I228+I229+I230+I231+I225+I226+I242+I232+I201+I203</f>
        <v>162336.46</v>
      </c>
      <c r="J281" s="64">
        <f t="shared" si="23"/>
        <v>162336.46</v>
      </c>
      <c r="K281" s="64"/>
    </row>
    <row r="282" spans="1:15" ht="12.75" customHeight="1" x14ac:dyDescent="0.2">
      <c r="A282" s="87"/>
      <c r="B282" s="75" t="s">
        <v>420</v>
      </c>
      <c r="C282" s="69">
        <v>26411</v>
      </c>
      <c r="D282" s="14"/>
      <c r="E282" s="144"/>
      <c r="F282" s="144"/>
      <c r="G282" s="60"/>
      <c r="H282" s="64">
        <f>H157</f>
        <v>0</v>
      </c>
      <c r="I282" s="64">
        <f t="shared" ref="I282:J282" si="24">I157</f>
        <v>0</v>
      </c>
      <c r="J282" s="64">
        <f t="shared" si="24"/>
        <v>0</v>
      </c>
      <c r="K282" s="64"/>
    </row>
    <row r="283" spans="1:15" x14ac:dyDescent="0.2">
      <c r="A283" s="61" t="s">
        <v>173</v>
      </c>
      <c r="B283" s="68" t="s">
        <v>197</v>
      </c>
      <c r="C283" s="69">
        <v>26412</v>
      </c>
      <c r="D283" s="14"/>
      <c r="E283" s="144"/>
      <c r="F283" s="144"/>
      <c r="G283" s="60"/>
      <c r="H283" s="64">
        <v>0</v>
      </c>
      <c r="I283" s="64">
        <v>0</v>
      </c>
      <c r="J283" s="64">
        <v>0</v>
      </c>
      <c r="K283" s="64">
        <v>0</v>
      </c>
    </row>
    <row r="284" spans="1:15" ht="42" customHeight="1" x14ac:dyDescent="0.2">
      <c r="A284" s="74" t="s">
        <v>174</v>
      </c>
      <c r="B284" s="71" t="s">
        <v>198</v>
      </c>
      <c r="C284" s="70">
        <v>26420</v>
      </c>
      <c r="D284" s="65"/>
      <c r="E284" s="147"/>
      <c r="F284" s="147"/>
      <c r="G284" s="66"/>
      <c r="H284" s="67">
        <f>H285+H312</f>
        <v>1408947.1799999997</v>
      </c>
      <c r="I284" s="67">
        <f>I285+I312</f>
        <v>694970</v>
      </c>
      <c r="J284" s="67">
        <f>J285+J312</f>
        <v>706824</v>
      </c>
      <c r="K284" s="67">
        <f>K285+K312</f>
        <v>0</v>
      </c>
      <c r="L284" s="72" t="s">
        <v>125</v>
      </c>
    </row>
    <row r="285" spans="1:15" ht="25.5" x14ac:dyDescent="0.2">
      <c r="A285" s="61" t="s">
        <v>175</v>
      </c>
      <c r="B285" s="68" t="s">
        <v>160</v>
      </c>
      <c r="C285" s="69">
        <v>26421</v>
      </c>
      <c r="D285" s="14"/>
      <c r="E285" s="144"/>
      <c r="F285" s="144"/>
      <c r="G285" s="15"/>
      <c r="H285" s="64">
        <f>H286</f>
        <v>1408947.1799999997</v>
      </c>
      <c r="I285" s="64">
        <f t="shared" ref="I285:K285" si="25">I286</f>
        <v>694970</v>
      </c>
      <c r="J285" s="64">
        <f t="shared" si="25"/>
        <v>706824</v>
      </c>
      <c r="K285" s="64">
        <f t="shared" si="25"/>
        <v>0</v>
      </c>
    </row>
    <row r="286" spans="1:15" ht="15.75" customHeight="1" x14ac:dyDescent="0.2">
      <c r="A286" s="61"/>
      <c r="B286" s="68" t="s">
        <v>313</v>
      </c>
      <c r="C286" s="69" t="s">
        <v>199</v>
      </c>
      <c r="D286" s="14"/>
      <c r="E286" s="144"/>
      <c r="F286" s="144"/>
      <c r="G286" s="15"/>
      <c r="H286" s="64">
        <f>H287+H288+H289+H290+H291+H292+H293+H294+H295+H296+H297+H299+H300+H301+H302+H303+H304+H305+H306+H307+H308+H309+H310+H311+H298</f>
        <v>1408947.1799999997</v>
      </c>
      <c r="I286" s="64">
        <f t="shared" ref="I286:J286" si="26">I287+I288+I289+I290+I291+I292+I293+I294+I295+I296+I297+I299+I300+I301+I302+I303+I304+I305+I306+I307+I308+I309+I310+I311+I298</f>
        <v>694970</v>
      </c>
      <c r="J286" s="64">
        <f t="shared" si="26"/>
        <v>706824</v>
      </c>
      <c r="K286" s="64">
        <f t="shared" ref="K286" si="27">K287+K288+K289+K290+K291+K292+K293+K294+K295+K296+K297+K299+K300+K301+K302+K303+K304+K305+K306+K307+K308+K309+K310+K311</f>
        <v>0</v>
      </c>
    </row>
    <row r="287" spans="1:15" ht="29.25" customHeight="1" x14ac:dyDescent="0.2">
      <c r="A287" s="98"/>
      <c r="B287" s="104" t="s">
        <v>394</v>
      </c>
      <c r="C287" s="69" t="s">
        <v>199</v>
      </c>
      <c r="D287" s="14"/>
      <c r="E287" s="200" t="s">
        <v>367</v>
      </c>
      <c r="F287" s="201"/>
      <c r="G287" s="100"/>
      <c r="H287" s="64">
        <f>H154</f>
        <v>0</v>
      </c>
      <c r="I287" s="64">
        <f>I154</f>
        <v>0</v>
      </c>
      <c r="J287" s="64">
        <f>J154</f>
        <v>0</v>
      </c>
      <c r="K287" s="64"/>
      <c r="L287" s="102" t="s">
        <v>387</v>
      </c>
      <c r="M287" s="200" t="s">
        <v>367</v>
      </c>
      <c r="N287" s="201"/>
      <c r="O287" s="94" t="s">
        <v>273</v>
      </c>
    </row>
    <row r="288" spans="1:15" ht="29.25" customHeight="1" x14ac:dyDescent="0.2">
      <c r="A288" s="98"/>
      <c r="B288" s="104" t="s">
        <v>395</v>
      </c>
      <c r="C288" s="69" t="s">
        <v>199</v>
      </c>
      <c r="D288" s="14"/>
      <c r="E288" s="200" t="s">
        <v>367</v>
      </c>
      <c r="F288" s="201"/>
      <c r="G288" s="100"/>
      <c r="H288" s="64">
        <f>H165</f>
        <v>0</v>
      </c>
      <c r="I288" s="64">
        <f>I165</f>
        <v>0</v>
      </c>
      <c r="J288" s="64">
        <f>J165</f>
        <v>0</v>
      </c>
      <c r="K288" s="64"/>
      <c r="L288" s="102" t="s">
        <v>387</v>
      </c>
      <c r="M288" s="200" t="s">
        <v>367</v>
      </c>
      <c r="N288" s="201"/>
      <c r="O288" s="94" t="s">
        <v>275</v>
      </c>
    </row>
    <row r="289" spans="1:15" ht="29.25" customHeight="1" x14ac:dyDescent="0.2">
      <c r="A289" s="98"/>
      <c r="B289" s="104" t="s">
        <v>396</v>
      </c>
      <c r="C289" s="69" t="s">
        <v>199</v>
      </c>
      <c r="D289" s="14"/>
      <c r="E289" s="200" t="s">
        <v>367</v>
      </c>
      <c r="F289" s="201"/>
      <c r="G289" s="100"/>
      <c r="H289" s="64">
        <f>H171</f>
        <v>0</v>
      </c>
      <c r="I289" s="64">
        <f>I171</f>
        <v>0</v>
      </c>
      <c r="J289" s="64">
        <f>J171</f>
        <v>0</v>
      </c>
      <c r="K289" s="64"/>
      <c r="L289" s="102" t="s">
        <v>387</v>
      </c>
      <c r="M289" s="200" t="s">
        <v>367</v>
      </c>
      <c r="N289" s="201"/>
      <c r="O289" s="94" t="s">
        <v>276</v>
      </c>
    </row>
    <row r="290" spans="1:15" ht="39.75" customHeight="1" x14ac:dyDescent="0.2">
      <c r="A290" s="98"/>
      <c r="B290" s="104" t="s">
        <v>398</v>
      </c>
      <c r="C290" s="69" t="s">
        <v>199</v>
      </c>
      <c r="D290" s="14"/>
      <c r="E290" s="200" t="s">
        <v>278</v>
      </c>
      <c r="F290" s="201"/>
      <c r="G290" s="100"/>
      <c r="H290" s="64">
        <f>H221</f>
        <v>0</v>
      </c>
      <c r="I290" s="64">
        <f t="shared" ref="H290:J291" si="28">I176</f>
        <v>0</v>
      </c>
      <c r="J290" s="64">
        <f t="shared" si="28"/>
        <v>0</v>
      </c>
      <c r="K290" s="64"/>
      <c r="L290" s="102" t="s">
        <v>308</v>
      </c>
      <c r="M290" s="200" t="s">
        <v>278</v>
      </c>
      <c r="N290" s="201"/>
      <c r="O290" s="120" t="s">
        <v>286</v>
      </c>
    </row>
    <row r="291" spans="1:15" ht="39.75" customHeight="1" x14ac:dyDescent="0.2">
      <c r="A291" s="98"/>
      <c r="B291" s="104" t="s">
        <v>398</v>
      </c>
      <c r="C291" s="69" t="s">
        <v>199</v>
      </c>
      <c r="D291" s="14"/>
      <c r="E291" s="200" t="s">
        <v>279</v>
      </c>
      <c r="F291" s="201"/>
      <c r="G291" s="100"/>
      <c r="H291" s="64">
        <f t="shared" si="28"/>
        <v>0</v>
      </c>
      <c r="I291" s="64">
        <f t="shared" si="28"/>
        <v>0</v>
      </c>
      <c r="J291" s="64">
        <f t="shared" si="28"/>
        <v>0</v>
      </c>
      <c r="K291" s="64"/>
      <c r="L291" s="102" t="s">
        <v>308</v>
      </c>
      <c r="M291" s="200" t="s">
        <v>279</v>
      </c>
      <c r="N291" s="201"/>
      <c r="O291" s="94" t="s">
        <v>277</v>
      </c>
    </row>
    <row r="292" spans="1:15" ht="54" customHeight="1" x14ac:dyDescent="0.2">
      <c r="A292" s="98"/>
      <c r="B292" s="104" t="s">
        <v>399</v>
      </c>
      <c r="C292" s="69" t="s">
        <v>199</v>
      </c>
      <c r="D292" s="14"/>
      <c r="E292" s="200" t="s">
        <v>253</v>
      </c>
      <c r="F292" s="201"/>
      <c r="G292" s="100"/>
      <c r="H292" s="64">
        <f>H187</f>
        <v>0</v>
      </c>
      <c r="I292" s="64">
        <f t="shared" ref="I292:J292" si="29">I187</f>
        <v>0</v>
      </c>
      <c r="J292" s="64">
        <f t="shared" si="29"/>
        <v>0</v>
      </c>
      <c r="K292" s="64"/>
      <c r="L292" s="102" t="s">
        <v>252</v>
      </c>
      <c r="M292" s="200" t="s">
        <v>253</v>
      </c>
      <c r="N292" s="201"/>
      <c r="O292" s="94" t="s">
        <v>281</v>
      </c>
    </row>
    <row r="293" spans="1:15" ht="51" customHeight="1" x14ac:dyDescent="0.2">
      <c r="A293" s="98"/>
      <c r="B293" s="104" t="s">
        <v>399</v>
      </c>
      <c r="C293" s="69" t="s">
        <v>199</v>
      </c>
      <c r="D293" s="14"/>
      <c r="E293" s="200" t="s">
        <v>254</v>
      </c>
      <c r="F293" s="201"/>
      <c r="G293" s="100"/>
      <c r="H293" s="64">
        <f>H188</f>
        <v>292740</v>
      </c>
      <c r="I293" s="64">
        <f t="shared" ref="I293:J293" si="30">I188</f>
        <v>0</v>
      </c>
      <c r="J293" s="64">
        <f t="shared" si="30"/>
        <v>0</v>
      </c>
      <c r="K293" s="64"/>
      <c r="L293" s="102" t="s">
        <v>252</v>
      </c>
      <c r="M293" s="200" t="s">
        <v>254</v>
      </c>
      <c r="N293" s="201"/>
      <c r="O293" s="94" t="s">
        <v>281</v>
      </c>
    </row>
    <row r="294" spans="1:15" ht="106.15" customHeight="1" x14ac:dyDescent="0.2">
      <c r="A294" s="98"/>
      <c r="B294" s="104" t="s">
        <v>477</v>
      </c>
      <c r="C294" s="69" t="s">
        <v>199</v>
      </c>
      <c r="D294" s="14"/>
      <c r="E294" s="200" t="s">
        <v>341</v>
      </c>
      <c r="F294" s="201"/>
      <c r="G294" s="100"/>
      <c r="H294" s="64">
        <f>H168</f>
        <v>250280</v>
      </c>
      <c r="I294" s="64">
        <f t="shared" ref="I294:J294" si="31">I192</f>
        <v>0</v>
      </c>
      <c r="J294" s="64">
        <f t="shared" si="31"/>
        <v>0</v>
      </c>
      <c r="K294" s="64"/>
      <c r="L294" s="102" t="s">
        <v>355</v>
      </c>
      <c r="M294" s="200" t="s">
        <v>347</v>
      </c>
      <c r="N294" s="201"/>
      <c r="O294" s="94" t="s">
        <v>283</v>
      </c>
    </row>
    <row r="295" spans="1:15" ht="109.9" customHeight="1" x14ac:dyDescent="0.2">
      <c r="A295" s="98"/>
      <c r="B295" s="104" t="s">
        <v>400</v>
      </c>
      <c r="C295" s="69" t="s">
        <v>199</v>
      </c>
      <c r="D295" s="14"/>
      <c r="E295" s="200" t="s">
        <v>348</v>
      </c>
      <c r="F295" s="201"/>
      <c r="G295" s="100"/>
      <c r="H295" s="64">
        <f>H193</f>
        <v>271826.71999999997</v>
      </c>
      <c r="I295" s="64">
        <f t="shared" ref="I295:J295" si="32">I193</f>
        <v>0</v>
      </c>
      <c r="J295" s="64">
        <f t="shared" si="32"/>
        <v>0</v>
      </c>
      <c r="K295" s="64"/>
      <c r="L295" s="102" t="s">
        <v>355</v>
      </c>
      <c r="M295" s="200" t="s">
        <v>348</v>
      </c>
      <c r="N295" s="201"/>
      <c r="O295" s="94" t="s">
        <v>283</v>
      </c>
    </row>
    <row r="296" spans="1:15" ht="57" customHeight="1" x14ac:dyDescent="0.2">
      <c r="A296" s="98"/>
      <c r="B296" s="104" t="s">
        <v>402</v>
      </c>
      <c r="C296" s="69" t="s">
        <v>199</v>
      </c>
      <c r="D296" s="14"/>
      <c r="E296" s="200" t="s">
        <v>341</v>
      </c>
      <c r="F296" s="201"/>
      <c r="G296" s="100"/>
      <c r="H296" s="64">
        <f>H194</f>
        <v>14530</v>
      </c>
      <c r="I296" s="64">
        <f t="shared" ref="I296:J296" si="33">I194</f>
        <v>0</v>
      </c>
      <c r="J296" s="64">
        <f t="shared" si="33"/>
        <v>0</v>
      </c>
      <c r="K296" s="64"/>
      <c r="L296" s="102" t="s">
        <v>291</v>
      </c>
      <c r="M296" s="200" t="s">
        <v>341</v>
      </c>
      <c r="N296" s="201"/>
      <c r="O296" s="94" t="s">
        <v>283</v>
      </c>
    </row>
    <row r="297" spans="1:15" ht="98.45" customHeight="1" x14ac:dyDescent="0.2">
      <c r="A297" s="98"/>
      <c r="B297" s="104" t="s">
        <v>401</v>
      </c>
      <c r="C297" s="69" t="s">
        <v>199</v>
      </c>
      <c r="D297" s="14"/>
      <c r="E297" s="200" t="s">
        <v>347</v>
      </c>
      <c r="F297" s="201"/>
      <c r="G297" s="100"/>
      <c r="H297" s="64">
        <f>H196</f>
        <v>46509.1</v>
      </c>
      <c r="I297" s="64">
        <f t="shared" ref="I297:J298" si="34">I196</f>
        <v>50000</v>
      </c>
      <c r="J297" s="64">
        <f t="shared" si="34"/>
        <v>50000</v>
      </c>
      <c r="K297" s="64"/>
      <c r="L297" s="102" t="s">
        <v>355</v>
      </c>
      <c r="M297" s="200" t="s">
        <v>347</v>
      </c>
      <c r="N297" s="201"/>
      <c r="O297" s="94" t="s">
        <v>373</v>
      </c>
    </row>
    <row r="298" spans="1:15" ht="99.6" customHeight="1" x14ac:dyDescent="0.2">
      <c r="A298" s="98"/>
      <c r="B298" s="104" t="s">
        <v>401</v>
      </c>
      <c r="C298" s="69" t="s">
        <v>199</v>
      </c>
      <c r="D298" s="14"/>
      <c r="E298" s="200" t="s">
        <v>348</v>
      </c>
      <c r="F298" s="201"/>
      <c r="G298" s="100"/>
      <c r="H298" s="64">
        <f>H197</f>
        <v>0</v>
      </c>
      <c r="I298" s="64">
        <f t="shared" si="34"/>
        <v>0</v>
      </c>
      <c r="J298" s="64">
        <f t="shared" si="34"/>
        <v>0</v>
      </c>
      <c r="K298" s="64"/>
      <c r="L298" s="102" t="s">
        <v>355</v>
      </c>
      <c r="M298" s="200" t="s">
        <v>348</v>
      </c>
      <c r="N298" s="201"/>
      <c r="O298" s="94" t="s">
        <v>373</v>
      </c>
    </row>
    <row r="299" spans="1:15" ht="64.5" customHeight="1" x14ac:dyDescent="0.2">
      <c r="A299" s="98"/>
      <c r="B299" s="104" t="s">
        <v>403</v>
      </c>
      <c r="C299" s="69" t="s">
        <v>199</v>
      </c>
      <c r="D299" s="14"/>
      <c r="E299" s="200" t="s">
        <v>376</v>
      </c>
      <c r="F299" s="201"/>
      <c r="G299" s="100"/>
      <c r="H299" s="64">
        <f t="shared" ref="H299:H308" si="35">H205</f>
        <v>286160</v>
      </c>
      <c r="I299" s="64">
        <f t="shared" ref="I299:J299" si="36">I205</f>
        <v>286160</v>
      </c>
      <c r="J299" s="64">
        <f t="shared" si="36"/>
        <v>286160</v>
      </c>
      <c r="K299" s="64"/>
      <c r="L299" s="102" t="s">
        <v>388</v>
      </c>
      <c r="M299" s="200" t="s">
        <v>376</v>
      </c>
      <c r="N299" s="201"/>
      <c r="O299" s="94" t="s">
        <v>285</v>
      </c>
    </row>
    <row r="300" spans="1:15" ht="64.5" customHeight="1" x14ac:dyDescent="0.2">
      <c r="A300" s="98"/>
      <c r="B300" s="104" t="s">
        <v>403</v>
      </c>
      <c r="C300" s="69" t="s">
        <v>199</v>
      </c>
      <c r="D300" s="14"/>
      <c r="E300" s="200" t="s">
        <v>377</v>
      </c>
      <c r="F300" s="201"/>
      <c r="G300" s="100"/>
      <c r="H300" s="64">
        <f t="shared" si="35"/>
        <v>0</v>
      </c>
      <c r="I300" s="64">
        <f t="shared" ref="I300:J300" si="37">I206</f>
        <v>0</v>
      </c>
      <c r="J300" s="64">
        <f t="shared" si="37"/>
        <v>0</v>
      </c>
      <c r="K300" s="64"/>
      <c r="L300" s="102" t="s">
        <v>388</v>
      </c>
      <c r="M300" s="200" t="s">
        <v>377</v>
      </c>
      <c r="N300" s="201"/>
      <c r="O300" s="94" t="s">
        <v>285</v>
      </c>
    </row>
    <row r="301" spans="1:15" ht="72.599999999999994" customHeight="1" x14ac:dyDescent="0.2">
      <c r="A301" s="98"/>
      <c r="B301" s="104" t="s">
        <v>404</v>
      </c>
      <c r="C301" s="69" t="s">
        <v>199</v>
      </c>
      <c r="D301" s="14"/>
      <c r="E301" s="200" t="s">
        <v>378</v>
      </c>
      <c r="F301" s="201"/>
      <c r="G301" s="100"/>
      <c r="H301" s="64">
        <f t="shared" si="35"/>
        <v>0</v>
      </c>
      <c r="I301" s="64">
        <f t="shared" ref="I301:J301" si="38">I207</f>
        <v>0</v>
      </c>
      <c r="J301" s="64">
        <f t="shared" si="38"/>
        <v>0</v>
      </c>
      <c r="K301" s="64"/>
      <c r="L301" s="102" t="s">
        <v>388</v>
      </c>
      <c r="M301" s="200" t="s">
        <v>378</v>
      </c>
      <c r="N301" s="201"/>
      <c r="O301" s="94" t="s">
        <v>285</v>
      </c>
    </row>
    <row r="302" spans="1:15" ht="71.45" customHeight="1" x14ac:dyDescent="0.2">
      <c r="A302" s="98"/>
      <c r="B302" s="104" t="s">
        <v>404</v>
      </c>
      <c r="C302" s="69" t="s">
        <v>199</v>
      </c>
      <c r="D302" s="14"/>
      <c r="E302" s="200" t="s">
        <v>379</v>
      </c>
      <c r="F302" s="201"/>
      <c r="G302" s="100"/>
      <c r="H302" s="64">
        <f t="shared" si="35"/>
        <v>0</v>
      </c>
      <c r="I302" s="64">
        <f t="shared" ref="I302:J302" si="39">I208</f>
        <v>0</v>
      </c>
      <c r="J302" s="64">
        <f t="shared" si="39"/>
        <v>0</v>
      </c>
      <c r="K302" s="64"/>
      <c r="L302" s="102" t="s">
        <v>388</v>
      </c>
      <c r="M302" s="200" t="s">
        <v>379</v>
      </c>
      <c r="N302" s="201"/>
      <c r="O302" s="94" t="s">
        <v>285</v>
      </c>
    </row>
    <row r="303" spans="1:15" ht="73.900000000000006" customHeight="1" x14ac:dyDescent="0.2">
      <c r="A303" s="98"/>
      <c r="B303" s="104" t="s">
        <v>404</v>
      </c>
      <c r="C303" s="69" t="s">
        <v>199</v>
      </c>
      <c r="D303" s="14"/>
      <c r="E303" s="200" t="s">
        <v>378</v>
      </c>
      <c r="F303" s="201"/>
      <c r="G303" s="100"/>
      <c r="H303" s="64">
        <f t="shared" si="35"/>
        <v>185684.21</v>
      </c>
      <c r="I303" s="64">
        <f t="shared" ref="I303:J303" si="40">I209</f>
        <v>175600</v>
      </c>
      <c r="J303" s="64">
        <f t="shared" si="40"/>
        <v>174600</v>
      </c>
      <c r="K303" s="64"/>
      <c r="L303" s="103" t="s">
        <v>389</v>
      </c>
      <c r="M303" s="200" t="s">
        <v>378</v>
      </c>
      <c r="N303" s="201"/>
      <c r="O303" s="94" t="s">
        <v>285</v>
      </c>
    </row>
    <row r="304" spans="1:15" ht="70.900000000000006" customHeight="1" x14ac:dyDescent="0.2">
      <c r="A304" s="98"/>
      <c r="B304" s="104" t="s">
        <v>404</v>
      </c>
      <c r="C304" s="69" t="s">
        <v>199</v>
      </c>
      <c r="D304" s="14"/>
      <c r="E304" s="200" t="s">
        <v>379</v>
      </c>
      <c r="F304" s="201"/>
      <c r="G304" s="100"/>
      <c r="H304" s="64">
        <f t="shared" si="35"/>
        <v>0</v>
      </c>
      <c r="I304" s="64">
        <f t="shared" ref="I304:J304" si="41">I210</f>
        <v>0</v>
      </c>
      <c r="J304" s="64">
        <f t="shared" si="41"/>
        <v>0</v>
      </c>
      <c r="K304" s="64"/>
      <c r="L304" s="103" t="s">
        <v>389</v>
      </c>
      <c r="M304" s="200" t="s">
        <v>379</v>
      </c>
      <c r="N304" s="201"/>
      <c r="O304" s="94" t="s">
        <v>285</v>
      </c>
    </row>
    <row r="305" spans="1:15" ht="42" customHeight="1" x14ac:dyDescent="0.2">
      <c r="A305" s="98"/>
      <c r="B305" s="104" t="s">
        <v>405</v>
      </c>
      <c r="C305" s="69" t="s">
        <v>199</v>
      </c>
      <c r="D305" s="14"/>
      <c r="E305" s="200" t="s">
        <v>380</v>
      </c>
      <c r="F305" s="201"/>
      <c r="G305" s="100"/>
      <c r="H305" s="64">
        <f t="shared" si="35"/>
        <v>18257.150000000001</v>
      </c>
      <c r="I305" s="64">
        <f t="shared" ref="I305:J305" si="42">I211</f>
        <v>54860</v>
      </c>
      <c r="J305" s="64">
        <f t="shared" si="42"/>
        <v>58714</v>
      </c>
      <c r="K305" s="64"/>
      <c r="L305" s="102" t="s">
        <v>388</v>
      </c>
      <c r="M305" s="200" t="s">
        <v>380</v>
      </c>
      <c r="N305" s="201"/>
      <c r="O305" s="94" t="s">
        <v>285</v>
      </c>
    </row>
    <row r="306" spans="1:15" ht="46.15" customHeight="1" x14ac:dyDescent="0.2">
      <c r="A306" s="98"/>
      <c r="B306" s="104" t="s">
        <v>405</v>
      </c>
      <c r="C306" s="69" t="s">
        <v>199</v>
      </c>
      <c r="D306" s="14"/>
      <c r="E306" s="200" t="s">
        <v>381</v>
      </c>
      <c r="F306" s="201"/>
      <c r="G306" s="100"/>
      <c r="H306" s="64">
        <f t="shared" si="35"/>
        <v>0</v>
      </c>
      <c r="I306" s="64">
        <f t="shared" ref="I306:J306" si="43">I212</f>
        <v>0</v>
      </c>
      <c r="J306" s="64">
        <f t="shared" si="43"/>
        <v>0</v>
      </c>
      <c r="K306" s="64"/>
      <c r="L306" s="102" t="s">
        <v>388</v>
      </c>
      <c r="M306" s="200" t="s">
        <v>381</v>
      </c>
      <c r="N306" s="201"/>
      <c r="O306" s="94" t="s">
        <v>285</v>
      </c>
    </row>
    <row r="307" spans="1:15" ht="46.15" customHeight="1" x14ac:dyDescent="0.2">
      <c r="A307" s="98"/>
      <c r="B307" s="104" t="s">
        <v>405</v>
      </c>
      <c r="C307" s="69" t="s">
        <v>199</v>
      </c>
      <c r="D307" s="14"/>
      <c r="E307" s="200" t="s">
        <v>380</v>
      </c>
      <c r="F307" s="201"/>
      <c r="G307" s="100"/>
      <c r="H307" s="64">
        <f t="shared" si="35"/>
        <v>42600</v>
      </c>
      <c r="I307" s="64">
        <f t="shared" ref="I307:J307" si="44">I213</f>
        <v>128000</v>
      </c>
      <c r="J307" s="64">
        <f t="shared" si="44"/>
        <v>137000</v>
      </c>
      <c r="K307" s="64"/>
      <c r="L307" s="102" t="s">
        <v>390</v>
      </c>
      <c r="M307" s="200" t="s">
        <v>380</v>
      </c>
      <c r="N307" s="201"/>
      <c r="O307" s="94" t="s">
        <v>285</v>
      </c>
    </row>
    <row r="308" spans="1:15" ht="44.45" customHeight="1" x14ac:dyDescent="0.2">
      <c r="A308" s="98"/>
      <c r="B308" s="104" t="s">
        <v>405</v>
      </c>
      <c r="C308" s="69" t="s">
        <v>199</v>
      </c>
      <c r="D308" s="14"/>
      <c r="E308" s="200" t="s">
        <v>381</v>
      </c>
      <c r="F308" s="201"/>
      <c r="G308" s="100"/>
      <c r="H308" s="64">
        <f t="shared" si="35"/>
        <v>0</v>
      </c>
      <c r="I308" s="64">
        <f t="shared" ref="I308:J308" si="45">I214</f>
        <v>0</v>
      </c>
      <c r="J308" s="64">
        <f t="shared" si="45"/>
        <v>0</v>
      </c>
      <c r="K308" s="64"/>
      <c r="L308" s="102" t="s">
        <v>390</v>
      </c>
      <c r="M308" s="200" t="s">
        <v>381</v>
      </c>
      <c r="N308" s="201"/>
      <c r="O308" s="94" t="s">
        <v>285</v>
      </c>
    </row>
    <row r="309" spans="1:15" ht="41.25" customHeight="1" x14ac:dyDescent="0.2">
      <c r="A309" s="98"/>
      <c r="B309" s="104" t="s">
        <v>406</v>
      </c>
      <c r="C309" s="69" t="s">
        <v>199</v>
      </c>
      <c r="D309" s="14"/>
      <c r="E309" s="200" t="s">
        <v>385</v>
      </c>
      <c r="F309" s="201"/>
      <c r="G309" s="100"/>
      <c r="H309" s="64">
        <f>H233</f>
        <v>360</v>
      </c>
      <c r="I309" s="64">
        <f t="shared" ref="I309:J309" si="46">I233</f>
        <v>350</v>
      </c>
      <c r="J309" s="64">
        <f t="shared" si="46"/>
        <v>350</v>
      </c>
      <c r="K309" s="64"/>
      <c r="L309" s="102" t="s">
        <v>388</v>
      </c>
      <c r="M309" s="200" t="s">
        <v>385</v>
      </c>
      <c r="N309" s="201"/>
      <c r="O309" s="94" t="s">
        <v>287</v>
      </c>
    </row>
    <row r="310" spans="1:15" ht="41.25" customHeight="1" x14ac:dyDescent="0.2">
      <c r="A310" s="98"/>
      <c r="B310" s="104" t="s">
        <v>406</v>
      </c>
      <c r="C310" s="69" t="s">
        <v>199</v>
      </c>
      <c r="D310" s="14"/>
      <c r="E310" s="200" t="s">
        <v>386</v>
      </c>
      <c r="F310" s="201"/>
      <c r="G310" s="100"/>
      <c r="H310" s="64">
        <f>H234</f>
        <v>0</v>
      </c>
      <c r="I310" s="64">
        <f t="shared" ref="I310:J310" si="47">I234</f>
        <v>0</v>
      </c>
      <c r="J310" s="64">
        <f t="shared" si="47"/>
        <v>0</v>
      </c>
      <c r="K310" s="64"/>
      <c r="L310" s="102" t="s">
        <v>388</v>
      </c>
      <c r="M310" s="200" t="s">
        <v>386</v>
      </c>
      <c r="N310" s="201"/>
      <c r="O310" s="94" t="s">
        <v>287</v>
      </c>
    </row>
    <row r="311" spans="1:15" ht="41.25" customHeight="1" x14ac:dyDescent="0.2">
      <c r="A311" s="98"/>
      <c r="B311" s="104" t="s">
        <v>397</v>
      </c>
      <c r="C311" s="69" t="s">
        <v>199</v>
      </c>
      <c r="D311" s="14"/>
      <c r="E311" s="200" t="s">
        <v>367</v>
      </c>
      <c r="F311" s="201"/>
      <c r="G311" s="100"/>
      <c r="H311" s="64">
        <f>H235</f>
        <v>0</v>
      </c>
      <c r="I311" s="64">
        <f t="shared" ref="I311:J311" si="48">I235</f>
        <v>0</v>
      </c>
      <c r="J311" s="64">
        <f t="shared" si="48"/>
        <v>0</v>
      </c>
      <c r="K311" s="64"/>
      <c r="L311" s="101" t="s">
        <v>387</v>
      </c>
      <c r="M311" s="200" t="s">
        <v>367</v>
      </c>
      <c r="N311" s="201"/>
      <c r="O311" s="94" t="s">
        <v>287</v>
      </c>
    </row>
    <row r="312" spans="1:15" x14ac:dyDescent="0.2">
      <c r="A312" s="61" t="s">
        <v>176</v>
      </c>
      <c r="B312" s="68" t="s">
        <v>197</v>
      </c>
      <c r="C312" s="69">
        <v>26422</v>
      </c>
      <c r="D312" s="14"/>
      <c r="E312" s="144"/>
      <c r="F312" s="144"/>
      <c r="G312" s="15"/>
      <c r="H312" s="64">
        <v>0</v>
      </c>
      <c r="I312" s="64">
        <v>0</v>
      </c>
      <c r="J312" s="64">
        <v>0</v>
      </c>
      <c r="K312" s="64">
        <v>0</v>
      </c>
    </row>
    <row r="313" spans="1:15" ht="25.5" hidden="1" x14ac:dyDescent="0.2">
      <c r="A313" s="74" t="s">
        <v>177</v>
      </c>
      <c r="B313" s="71" t="s">
        <v>200</v>
      </c>
      <c r="C313" s="70">
        <v>26430</v>
      </c>
      <c r="D313" s="65"/>
      <c r="E313" s="147"/>
      <c r="F313" s="147"/>
      <c r="G313" s="66"/>
      <c r="H313" s="67">
        <f>H314+H315+H316</f>
        <v>0</v>
      </c>
      <c r="I313" s="67">
        <f t="shared" ref="I313:K313" si="49">I314+I315+I316</f>
        <v>0</v>
      </c>
      <c r="J313" s="67">
        <f t="shared" si="49"/>
        <v>0</v>
      </c>
      <c r="K313" s="67">
        <f t="shared" si="49"/>
        <v>0</v>
      </c>
    </row>
    <row r="314" spans="1:15" ht="15.75" hidden="1" customHeight="1" x14ac:dyDescent="0.2">
      <c r="A314" s="61"/>
      <c r="B314" s="68" t="s">
        <v>313</v>
      </c>
      <c r="C314" s="69" t="s">
        <v>201</v>
      </c>
      <c r="D314" s="14"/>
      <c r="E314" s="144"/>
      <c r="F314" s="144"/>
      <c r="G314" s="15"/>
      <c r="H314" s="64">
        <v>0</v>
      </c>
      <c r="I314" s="64">
        <v>0</v>
      </c>
      <c r="J314" s="64">
        <v>0</v>
      </c>
      <c r="K314" s="64">
        <v>0</v>
      </c>
    </row>
    <row r="315" spans="1:15" ht="15" hidden="1" customHeight="1" x14ac:dyDescent="0.2">
      <c r="A315" s="61"/>
      <c r="B315" s="68" t="s">
        <v>314</v>
      </c>
      <c r="C315" s="69" t="s">
        <v>202</v>
      </c>
      <c r="D315" s="14"/>
      <c r="E315" s="144"/>
      <c r="F315" s="144"/>
      <c r="G315" s="15"/>
      <c r="H315" s="64">
        <v>0</v>
      </c>
      <c r="I315" s="64">
        <v>0</v>
      </c>
      <c r="J315" s="64">
        <v>0</v>
      </c>
      <c r="K315" s="64">
        <v>0</v>
      </c>
    </row>
    <row r="316" spans="1:15" ht="25.5" hidden="1" x14ac:dyDescent="0.2">
      <c r="A316" s="74" t="s">
        <v>178</v>
      </c>
      <c r="B316" s="71" t="s">
        <v>162</v>
      </c>
      <c r="C316" s="70">
        <v>26440</v>
      </c>
      <c r="D316" s="65"/>
      <c r="E316" s="147"/>
      <c r="F316" s="147"/>
      <c r="G316" s="66"/>
      <c r="H316" s="67">
        <f>H317+H318</f>
        <v>0</v>
      </c>
      <c r="I316" s="67">
        <f t="shared" ref="I316:K316" si="50">I317+I318</f>
        <v>0</v>
      </c>
      <c r="J316" s="67">
        <f t="shared" si="50"/>
        <v>0</v>
      </c>
      <c r="K316" s="67">
        <f t="shared" si="50"/>
        <v>0</v>
      </c>
    </row>
    <row r="317" spans="1:15" ht="25.5" hidden="1" x14ac:dyDescent="0.2">
      <c r="A317" s="61" t="s">
        <v>179</v>
      </c>
      <c r="B317" s="68" t="s">
        <v>160</v>
      </c>
      <c r="C317" s="69">
        <v>26441</v>
      </c>
      <c r="D317" s="14"/>
      <c r="E317" s="144"/>
      <c r="F317" s="144"/>
      <c r="G317" s="15"/>
      <c r="H317" s="64">
        <v>0</v>
      </c>
      <c r="I317" s="64">
        <v>0</v>
      </c>
      <c r="J317" s="64">
        <v>0</v>
      </c>
      <c r="K317" s="64">
        <v>0</v>
      </c>
    </row>
    <row r="318" spans="1:15" hidden="1" x14ac:dyDescent="0.2">
      <c r="A318" s="61" t="s">
        <v>180</v>
      </c>
      <c r="B318" s="68" t="s">
        <v>197</v>
      </c>
      <c r="C318" s="69">
        <v>26442</v>
      </c>
      <c r="D318" s="14"/>
      <c r="E318" s="144"/>
      <c r="F318" s="144"/>
      <c r="G318" s="15"/>
      <c r="H318" s="64">
        <v>0</v>
      </c>
      <c r="I318" s="64">
        <v>0</v>
      </c>
      <c r="J318" s="64">
        <v>0</v>
      </c>
      <c r="K318" s="64">
        <v>0</v>
      </c>
    </row>
    <row r="319" spans="1:15" ht="27" customHeight="1" x14ac:dyDescent="0.2">
      <c r="A319" s="74" t="s">
        <v>181</v>
      </c>
      <c r="B319" s="71" t="s">
        <v>203</v>
      </c>
      <c r="C319" s="70">
        <v>26450</v>
      </c>
      <c r="D319" s="65"/>
      <c r="E319" s="147"/>
      <c r="F319" s="147"/>
      <c r="G319" s="66"/>
      <c r="H319" s="67">
        <f>H320+H328</f>
        <v>993421.1</v>
      </c>
      <c r="I319" s="67">
        <f>I320+I328</f>
        <v>0</v>
      </c>
      <c r="J319" s="67">
        <f>J320+J328</f>
        <v>0</v>
      </c>
      <c r="K319" s="67">
        <f>K320+K328</f>
        <v>0</v>
      </c>
      <c r="L319" s="72" t="s">
        <v>235</v>
      </c>
    </row>
    <row r="320" spans="1:15" ht="25.5" x14ac:dyDescent="0.2">
      <c r="A320" s="61" t="s">
        <v>182</v>
      </c>
      <c r="B320" s="68" t="s">
        <v>160</v>
      </c>
      <c r="C320" s="69">
        <v>26451</v>
      </c>
      <c r="D320" s="14"/>
      <c r="E320" s="144"/>
      <c r="F320" s="144"/>
      <c r="G320" s="15"/>
      <c r="H320" s="64">
        <f>H321+H322+H323+H324+H325+H326+H327</f>
        <v>993421.1</v>
      </c>
      <c r="I320" s="64">
        <f t="shared" ref="I320:K320" si="51">I321+I322+I323+I324+I325+I326+I327</f>
        <v>0</v>
      </c>
      <c r="J320" s="64">
        <f t="shared" si="51"/>
        <v>0</v>
      </c>
      <c r="K320" s="64">
        <f t="shared" si="51"/>
        <v>0</v>
      </c>
    </row>
    <row r="321" spans="1:11" x14ac:dyDescent="0.2">
      <c r="A321" s="61"/>
      <c r="B321" s="68" t="s">
        <v>313</v>
      </c>
      <c r="C321" s="69" t="s">
        <v>204</v>
      </c>
      <c r="D321" s="14"/>
      <c r="E321" s="144"/>
      <c r="F321" s="144"/>
      <c r="G321" s="15"/>
      <c r="H321" s="64">
        <v>0</v>
      </c>
      <c r="I321" s="64">
        <v>0</v>
      </c>
      <c r="J321" s="64">
        <v>0</v>
      </c>
      <c r="K321" s="64">
        <v>0</v>
      </c>
    </row>
    <row r="322" spans="1:11" ht="15" customHeight="1" x14ac:dyDescent="0.2">
      <c r="A322" s="61"/>
      <c r="B322" s="68" t="s">
        <v>314</v>
      </c>
      <c r="C322" s="69" t="s">
        <v>205</v>
      </c>
      <c r="D322" s="14"/>
      <c r="E322" s="144"/>
      <c r="F322" s="144"/>
      <c r="G322" s="15"/>
      <c r="H322" s="64">
        <v>0</v>
      </c>
      <c r="I322" s="64">
        <v>0</v>
      </c>
      <c r="J322" s="64">
        <v>0</v>
      </c>
      <c r="K322" s="64">
        <v>0</v>
      </c>
    </row>
    <row r="323" spans="1:11" ht="15" customHeight="1" x14ac:dyDescent="0.2">
      <c r="A323" s="87"/>
      <c r="B323" s="75" t="s">
        <v>318</v>
      </c>
      <c r="C323" s="69" t="s">
        <v>315</v>
      </c>
      <c r="D323" s="14"/>
      <c r="E323" s="144"/>
      <c r="F323" s="144"/>
      <c r="G323" s="60"/>
      <c r="H323" s="64">
        <f>H178</f>
        <v>0</v>
      </c>
      <c r="I323" s="64">
        <f>I178</f>
        <v>0</v>
      </c>
      <c r="J323" s="64">
        <f>J178</f>
        <v>0</v>
      </c>
      <c r="K323" s="64"/>
    </row>
    <row r="324" spans="1:11" ht="15" customHeight="1" x14ac:dyDescent="0.2">
      <c r="A324" s="87"/>
      <c r="B324" s="75" t="s">
        <v>319</v>
      </c>
      <c r="C324" s="69" t="s">
        <v>315</v>
      </c>
      <c r="D324" s="14"/>
      <c r="E324" s="144"/>
      <c r="F324" s="144"/>
      <c r="G324" s="60"/>
      <c r="H324" s="64">
        <f>H181</f>
        <v>18999</v>
      </c>
      <c r="I324" s="64">
        <f t="shared" ref="I324:J324" si="52">I189</f>
        <v>0</v>
      </c>
      <c r="J324" s="64">
        <f t="shared" si="52"/>
        <v>0</v>
      </c>
      <c r="K324" s="64"/>
    </row>
    <row r="325" spans="1:11" ht="15" customHeight="1" x14ac:dyDescent="0.2">
      <c r="A325" s="87"/>
      <c r="B325" s="75" t="s">
        <v>320</v>
      </c>
      <c r="C325" s="69" t="s">
        <v>315</v>
      </c>
      <c r="D325" s="14"/>
      <c r="E325" s="144"/>
      <c r="F325" s="144"/>
      <c r="G325" s="60"/>
      <c r="H325" s="64">
        <f>H237+H239</f>
        <v>4578</v>
      </c>
      <c r="I325" s="64">
        <f>I236+I237+I238+I239+I240+I241+I221</f>
        <v>0</v>
      </c>
      <c r="J325" s="64">
        <f>J236+J237+J238+J239+J240+J241+J221</f>
        <v>0</v>
      </c>
      <c r="K325" s="64"/>
    </row>
    <row r="326" spans="1:11" ht="15" customHeight="1" x14ac:dyDescent="0.2">
      <c r="A326" s="87"/>
      <c r="B326" s="75" t="s">
        <v>321</v>
      </c>
      <c r="C326" s="69" t="s">
        <v>315</v>
      </c>
      <c r="D326" s="14"/>
      <c r="E326" s="144"/>
      <c r="F326" s="144"/>
      <c r="G326" s="60"/>
      <c r="H326" s="64">
        <f>H195</f>
        <v>376453</v>
      </c>
      <c r="I326" s="64">
        <f t="shared" ref="I326:J326" si="53">I195</f>
        <v>0</v>
      </c>
      <c r="J326" s="64">
        <f t="shared" si="53"/>
        <v>0</v>
      </c>
      <c r="K326" s="64"/>
    </row>
    <row r="327" spans="1:11" ht="15" customHeight="1" x14ac:dyDescent="0.2">
      <c r="A327" s="87"/>
      <c r="B327" s="75" t="s">
        <v>322</v>
      </c>
      <c r="C327" s="69" t="s">
        <v>315</v>
      </c>
      <c r="D327" s="14"/>
      <c r="E327" s="144"/>
      <c r="F327" s="144"/>
      <c r="G327" s="60"/>
      <c r="H327" s="64">
        <f>H215+H216+H217</f>
        <v>593391.1</v>
      </c>
      <c r="I327" s="64">
        <f>I215+I216+I217+I218</f>
        <v>0</v>
      </c>
      <c r="J327" s="64">
        <f>J215+J216+J217+J218</f>
        <v>0</v>
      </c>
      <c r="K327" s="64"/>
    </row>
    <row r="328" spans="1:11" x14ac:dyDescent="0.2">
      <c r="A328" s="61" t="s">
        <v>183</v>
      </c>
      <c r="B328" s="68" t="s">
        <v>159</v>
      </c>
      <c r="C328" s="69">
        <v>26452</v>
      </c>
      <c r="D328" s="14"/>
      <c r="E328" s="144"/>
      <c r="F328" s="144"/>
      <c r="G328" s="15"/>
      <c r="H328" s="64">
        <v>0</v>
      </c>
      <c r="I328" s="64">
        <v>0</v>
      </c>
      <c r="J328" s="64">
        <v>0</v>
      </c>
      <c r="K328" s="64">
        <v>0</v>
      </c>
    </row>
    <row r="329" spans="1:11" ht="51" x14ac:dyDescent="0.2">
      <c r="A329" s="61" t="s">
        <v>184</v>
      </c>
      <c r="B329" s="68" t="s">
        <v>206</v>
      </c>
      <c r="C329" s="70">
        <v>26500</v>
      </c>
      <c r="D329" s="65"/>
      <c r="E329" s="147"/>
      <c r="F329" s="147"/>
      <c r="G329" s="66"/>
      <c r="H329" s="67">
        <f>H330+H331+H332</f>
        <v>13029804.189999999</v>
      </c>
      <c r="I329" s="67">
        <f t="shared" ref="I329:J329" si="54">I330+I331+I332</f>
        <v>8066865.3299999991</v>
      </c>
      <c r="J329" s="67">
        <f t="shared" si="54"/>
        <v>6173365.9100000001</v>
      </c>
      <c r="K329" s="67">
        <v>0</v>
      </c>
    </row>
    <row r="330" spans="1:11" x14ac:dyDescent="0.2">
      <c r="A330" s="61"/>
      <c r="B330" s="68" t="s">
        <v>309</v>
      </c>
      <c r="C330" s="69">
        <v>26510</v>
      </c>
      <c r="D330" s="14"/>
      <c r="E330" s="144"/>
      <c r="F330" s="144"/>
      <c r="G330" s="60"/>
      <c r="H330" s="64">
        <f>H271</f>
        <v>13029804.189999999</v>
      </c>
      <c r="I330" s="64">
        <v>0</v>
      </c>
      <c r="J330" s="64">
        <v>0</v>
      </c>
      <c r="K330" s="64">
        <v>0</v>
      </c>
    </row>
    <row r="331" spans="1:11" x14ac:dyDescent="0.2">
      <c r="A331" s="61"/>
      <c r="B331" s="68" t="s">
        <v>310</v>
      </c>
      <c r="C331" s="69">
        <v>26510</v>
      </c>
      <c r="D331" s="14"/>
      <c r="E331" s="144"/>
      <c r="F331" s="144"/>
      <c r="G331" s="60"/>
      <c r="H331" s="64">
        <v>0</v>
      </c>
      <c r="I331" s="64">
        <f>I271</f>
        <v>8066865.3299999991</v>
      </c>
      <c r="J331" s="64">
        <v>0</v>
      </c>
      <c r="K331" s="64">
        <v>0</v>
      </c>
    </row>
    <row r="332" spans="1:11" x14ac:dyDescent="0.2">
      <c r="A332" s="61"/>
      <c r="B332" s="68" t="s">
        <v>311</v>
      </c>
      <c r="C332" s="69">
        <v>26510</v>
      </c>
      <c r="D332" s="14"/>
      <c r="E332" s="144"/>
      <c r="F332" s="144"/>
      <c r="G332" s="60"/>
      <c r="H332" s="64">
        <v>0</v>
      </c>
      <c r="I332" s="64">
        <v>0</v>
      </c>
      <c r="J332" s="64">
        <f>J271</f>
        <v>6173365.9100000001</v>
      </c>
      <c r="K332" s="64">
        <v>0</v>
      </c>
    </row>
    <row r="333" spans="1:11" ht="51" x14ac:dyDescent="0.2">
      <c r="A333" s="61" t="s">
        <v>185</v>
      </c>
      <c r="B333" s="68" t="s">
        <v>164</v>
      </c>
      <c r="C333" s="69">
        <v>26600</v>
      </c>
      <c r="D333" s="14"/>
      <c r="E333" s="144"/>
      <c r="F333" s="144"/>
      <c r="G333" s="15"/>
      <c r="H333" s="64"/>
      <c r="I333" s="64"/>
      <c r="J333" s="64"/>
      <c r="K333" s="64"/>
    </row>
    <row r="334" spans="1:11" x14ac:dyDescent="0.2">
      <c r="A334" s="61"/>
      <c r="B334" s="68" t="s">
        <v>163</v>
      </c>
      <c r="C334" s="69">
        <v>26610</v>
      </c>
      <c r="D334" s="14"/>
      <c r="E334" s="144"/>
      <c r="F334" s="144"/>
      <c r="G334" s="15"/>
      <c r="H334" s="64"/>
      <c r="I334" s="64"/>
      <c r="J334" s="64"/>
      <c r="K334" s="64"/>
    </row>
    <row r="336" spans="1:11" ht="15" x14ac:dyDescent="0.25">
      <c r="B336" s="5" t="s">
        <v>228</v>
      </c>
    </row>
    <row r="337" spans="2:9" ht="15" x14ac:dyDescent="0.25">
      <c r="B337" s="5" t="s">
        <v>229</v>
      </c>
      <c r="C337" s="158" t="str">
        <f>I2</f>
        <v>Директор</v>
      </c>
      <c r="D337" s="158"/>
      <c r="E337" s="5"/>
      <c r="F337" s="33"/>
      <c r="G337" s="5"/>
      <c r="H337" s="158" t="str">
        <f>J6</f>
        <v>Н.А.Ерохина</v>
      </c>
      <c r="I337" s="158"/>
    </row>
    <row r="338" spans="2:9" ht="15" x14ac:dyDescent="0.25">
      <c r="B338" s="5"/>
      <c r="C338" s="161" t="s">
        <v>230</v>
      </c>
      <c r="D338" s="161"/>
      <c r="E338" s="22"/>
      <c r="F338" s="22" t="s">
        <v>209</v>
      </c>
      <c r="G338" s="22"/>
      <c r="H338" s="161" t="s">
        <v>210</v>
      </c>
      <c r="I338" s="161"/>
    </row>
    <row r="339" spans="2:9" ht="5.25" customHeight="1" x14ac:dyDescent="0.25">
      <c r="B339" s="5"/>
      <c r="C339" s="22"/>
      <c r="D339" s="22"/>
      <c r="E339" s="22"/>
      <c r="F339" s="22"/>
      <c r="G339" s="22"/>
      <c r="H339" s="22"/>
      <c r="I339" s="22"/>
    </row>
    <row r="340" spans="2:9" ht="15" x14ac:dyDescent="0.25">
      <c r="B340" s="5" t="s">
        <v>231</v>
      </c>
      <c r="C340" s="162" t="s">
        <v>415</v>
      </c>
      <c r="D340" s="162"/>
      <c r="E340" s="32"/>
      <c r="F340" s="158" t="s">
        <v>481</v>
      </c>
      <c r="G340" s="158"/>
      <c r="H340" s="32"/>
      <c r="I340" s="108"/>
    </row>
    <row r="341" spans="2:9" x14ac:dyDescent="0.2">
      <c r="C341" s="161" t="s">
        <v>230</v>
      </c>
      <c r="D341" s="161"/>
      <c r="E341" s="22"/>
      <c r="F341" s="161" t="s">
        <v>210</v>
      </c>
      <c r="G341" s="161"/>
      <c r="H341" s="22"/>
      <c r="I341" s="31" t="s">
        <v>232</v>
      </c>
    </row>
    <row r="342" spans="2:9" x14ac:dyDescent="0.2">
      <c r="B342" s="24">
        <f>I8</f>
        <v>45289</v>
      </c>
      <c r="I342" s="27"/>
    </row>
  </sheetData>
  <mergeCells count="511">
    <mergeCell ref="A184:B184"/>
    <mergeCell ref="A197:B197"/>
    <mergeCell ref="E298:F298"/>
    <mergeCell ref="M308:N308"/>
    <mergeCell ref="M309:N309"/>
    <mergeCell ref="M310:N310"/>
    <mergeCell ref="M311:N311"/>
    <mergeCell ref="E307:F307"/>
    <mergeCell ref="M287:N287"/>
    <mergeCell ref="M288:N288"/>
    <mergeCell ref="M289:N289"/>
    <mergeCell ref="M290:N290"/>
    <mergeCell ref="M291:N291"/>
    <mergeCell ref="M292:N292"/>
    <mergeCell ref="M293:N293"/>
    <mergeCell ref="M294:N294"/>
    <mergeCell ref="M295:N295"/>
    <mergeCell ref="M296:N296"/>
    <mergeCell ref="M297:N297"/>
    <mergeCell ref="M299:N299"/>
    <mergeCell ref="M300:N300"/>
    <mergeCell ref="M301:N301"/>
    <mergeCell ref="M302:N302"/>
    <mergeCell ref="M303:N303"/>
    <mergeCell ref="M304:N304"/>
    <mergeCell ref="M305:N305"/>
    <mergeCell ref="M306:N306"/>
    <mergeCell ref="M307:N307"/>
    <mergeCell ref="M298:N298"/>
    <mergeCell ref="E308:F308"/>
    <mergeCell ref="E309:F309"/>
    <mergeCell ref="E310:F310"/>
    <mergeCell ref="E311:F311"/>
    <mergeCell ref="E306:F30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9:F299"/>
    <mergeCell ref="E300:F300"/>
    <mergeCell ref="E301:F301"/>
    <mergeCell ref="E302:F302"/>
    <mergeCell ref="E303:F303"/>
    <mergeCell ref="E304:F304"/>
    <mergeCell ref="E305:F305"/>
    <mergeCell ref="A242:B242"/>
    <mergeCell ref="A176:B176"/>
    <mergeCell ref="A177:B177"/>
    <mergeCell ref="A182:B182"/>
    <mergeCell ref="A183:B183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228:B228"/>
    <mergeCell ref="A204:B204"/>
    <mergeCell ref="A179:B179"/>
    <mergeCell ref="A180:B180"/>
    <mergeCell ref="A181:B181"/>
    <mergeCell ref="A218:B218"/>
    <mergeCell ref="A229:B229"/>
    <mergeCell ref="A232:B23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55:B155"/>
    <mergeCell ref="A156:B156"/>
    <mergeCell ref="A159:B159"/>
    <mergeCell ref="A160:B160"/>
    <mergeCell ref="A161:B161"/>
    <mergeCell ref="A162:B162"/>
    <mergeCell ref="A152:B152"/>
    <mergeCell ref="A150:B150"/>
    <mergeCell ref="A151:B151"/>
    <mergeCell ref="A157:B157"/>
    <mergeCell ref="A158:B158"/>
    <mergeCell ref="A36:B36"/>
    <mergeCell ref="A37:B37"/>
    <mergeCell ref="A39:B39"/>
    <mergeCell ref="A40:B40"/>
    <mergeCell ref="A63:B63"/>
    <mergeCell ref="A64:B64"/>
    <mergeCell ref="A65:B65"/>
    <mergeCell ref="A66:B66"/>
    <mergeCell ref="A67:B67"/>
    <mergeCell ref="A52:B52"/>
    <mergeCell ref="A51:B51"/>
    <mergeCell ref="A50:B50"/>
    <mergeCell ref="A46:B46"/>
    <mergeCell ref="A45:B45"/>
    <mergeCell ref="A56:B56"/>
    <mergeCell ref="A55:B55"/>
    <mergeCell ref="A54:B54"/>
    <mergeCell ref="A47:B47"/>
    <mergeCell ref="A44:B44"/>
    <mergeCell ref="A43:B43"/>
    <mergeCell ref="A42:B42"/>
    <mergeCell ref="A48:B48"/>
    <mergeCell ref="A38:B38"/>
    <mergeCell ref="A41:B41"/>
    <mergeCell ref="F30:F31"/>
    <mergeCell ref="G30:G31"/>
    <mergeCell ref="F34:F35"/>
    <mergeCell ref="G34:G35"/>
    <mergeCell ref="E30:E31"/>
    <mergeCell ref="E34:E35"/>
    <mergeCell ref="E45:E46"/>
    <mergeCell ref="F115:F116"/>
    <mergeCell ref="G115:G116"/>
    <mergeCell ref="F58:F59"/>
    <mergeCell ref="G58:G59"/>
    <mergeCell ref="F60:F61"/>
    <mergeCell ref="G60:G61"/>
    <mergeCell ref="G257:G258"/>
    <mergeCell ref="K252:K253"/>
    <mergeCell ref="C252:C253"/>
    <mergeCell ref="D252:D253"/>
    <mergeCell ref="H252:H253"/>
    <mergeCell ref="I252:I253"/>
    <mergeCell ref="J252:J253"/>
    <mergeCell ref="K248:K249"/>
    <mergeCell ref="F45:F46"/>
    <mergeCell ref="G45:G46"/>
    <mergeCell ref="E252:E253"/>
    <mergeCell ref="E257:E258"/>
    <mergeCell ref="F126:F127"/>
    <mergeCell ref="G126:G127"/>
    <mergeCell ref="F248:F249"/>
    <mergeCell ref="G248:G249"/>
    <mergeCell ref="F252:F253"/>
    <mergeCell ref="G252:G253"/>
    <mergeCell ref="H248:H249"/>
    <mergeCell ref="I248:I249"/>
    <mergeCell ref="J248:J249"/>
    <mergeCell ref="J115:J116"/>
    <mergeCell ref="K115:K116"/>
    <mergeCell ref="K126:K127"/>
    <mergeCell ref="C24:C25"/>
    <mergeCell ref="D24:D25"/>
    <mergeCell ref="C257:C258"/>
    <mergeCell ref="D257:D258"/>
    <mergeCell ref="H257:H258"/>
    <mergeCell ref="I257:I258"/>
    <mergeCell ref="J257:J258"/>
    <mergeCell ref="E24:G24"/>
    <mergeCell ref="H24:K24"/>
    <mergeCell ref="E26:G26"/>
    <mergeCell ref="F146:F147"/>
    <mergeCell ref="G146:G147"/>
    <mergeCell ref="G138:G139"/>
    <mergeCell ref="I126:I127"/>
    <mergeCell ref="J126:J127"/>
    <mergeCell ref="H138:H139"/>
    <mergeCell ref="I138:I139"/>
    <mergeCell ref="J138:J139"/>
    <mergeCell ref="K138:K139"/>
    <mergeCell ref="K257:K258"/>
    <mergeCell ref="F257:F258"/>
    <mergeCell ref="D115:D116"/>
    <mergeCell ref="H115:H116"/>
    <mergeCell ref="I115:I116"/>
    <mergeCell ref="D126:D127"/>
    <mergeCell ref="H126:H127"/>
    <mergeCell ref="H146:H147"/>
    <mergeCell ref="I146:I147"/>
    <mergeCell ref="J146:J147"/>
    <mergeCell ref="K146:K147"/>
    <mergeCell ref="E146:E147"/>
    <mergeCell ref="C146:C147"/>
    <mergeCell ref="D146:D147"/>
    <mergeCell ref="K60:K61"/>
    <mergeCell ref="I96:I97"/>
    <mergeCell ref="J96:J97"/>
    <mergeCell ref="K96:K97"/>
    <mergeCell ref="C58:C59"/>
    <mergeCell ref="D58:D59"/>
    <mergeCell ref="H58:H59"/>
    <mergeCell ref="I58:I59"/>
    <mergeCell ref="J58:J59"/>
    <mergeCell ref="K58:K59"/>
    <mergeCell ref="E58:E59"/>
    <mergeCell ref="E60:E61"/>
    <mergeCell ref="K34:K35"/>
    <mergeCell ref="C34:C35"/>
    <mergeCell ref="C55:C56"/>
    <mergeCell ref="D55:D56"/>
    <mergeCell ref="H55:H56"/>
    <mergeCell ref="I55:I56"/>
    <mergeCell ref="J55:J56"/>
    <mergeCell ref="K55:K56"/>
    <mergeCell ref="E55:E56"/>
    <mergeCell ref="F55:F56"/>
    <mergeCell ref="G55:G56"/>
    <mergeCell ref="C30:C31"/>
    <mergeCell ref="D30:D31"/>
    <mergeCell ref="H30:H31"/>
    <mergeCell ref="I30:I31"/>
    <mergeCell ref="J30:J31"/>
    <mergeCell ref="C138:C139"/>
    <mergeCell ref="D138:D139"/>
    <mergeCell ref="F138:F139"/>
    <mergeCell ref="C115:C116"/>
    <mergeCell ref="E115:E116"/>
    <mergeCell ref="C60:C61"/>
    <mergeCell ref="C45:C46"/>
    <mergeCell ref="D45:D46"/>
    <mergeCell ref="H45:H46"/>
    <mergeCell ref="I45:I46"/>
    <mergeCell ref="J45:J46"/>
    <mergeCell ref="D34:D35"/>
    <mergeCell ref="H34:H35"/>
    <mergeCell ref="I34:I35"/>
    <mergeCell ref="J34:J35"/>
    <mergeCell ref="D60:D61"/>
    <mergeCell ref="H60:H61"/>
    <mergeCell ref="I60:I61"/>
    <mergeCell ref="J60:J61"/>
    <mergeCell ref="G117:G118"/>
    <mergeCell ref="C96:C97"/>
    <mergeCell ref="D96:D97"/>
    <mergeCell ref="E96:E97"/>
    <mergeCell ref="F96:F97"/>
    <mergeCell ref="G96:G97"/>
    <mergeCell ref="C248:C249"/>
    <mergeCell ref="D248:D249"/>
    <mergeCell ref="A236:B236"/>
    <mergeCell ref="A237:B237"/>
    <mergeCell ref="A238:B238"/>
    <mergeCell ref="A239:B239"/>
    <mergeCell ref="A234:B234"/>
    <mergeCell ref="A249:B249"/>
    <mergeCell ref="A248:B248"/>
    <mergeCell ref="A247:B247"/>
    <mergeCell ref="A244:B244"/>
    <mergeCell ref="A246:B246"/>
    <mergeCell ref="A243:B243"/>
    <mergeCell ref="A240:B240"/>
    <mergeCell ref="A235:B235"/>
    <mergeCell ref="A241:B241"/>
    <mergeCell ref="E126:E127"/>
    <mergeCell ref="C126:C127"/>
    <mergeCell ref="H260:K260"/>
    <mergeCell ref="H117:H118"/>
    <mergeCell ref="I117:I118"/>
    <mergeCell ref="J117:J118"/>
    <mergeCell ref="K117:K118"/>
    <mergeCell ref="H96:H97"/>
    <mergeCell ref="E248:E249"/>
    <mergeCell ref="E138:E139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98:B98"/>
    <mergeCell ref="A99:B99"/>
    <mergeCell ref="A107:B107"/>
    <mergeCell ref="A108:B108"/>
    <mergeCell ref="C117:C118"/>
    <mergeCell ref="D117:D118"/>
    <mergeCell ref="E117:E118"/>
    <mergeCell ref="F117:F118"/>
    <mergeCell ref="A81:B81"/>
    <mergeCell ref="A84:B84"/>
    <mergeCell ref="A85:B85"/>
    <mergeCell ref="A86:B86"/>
    <mergeCell ref="A93:B93"/>
    <mergeCell ref="A87:B87"/>
    <mergeCell ref="A89:B89"/>
    <mergeCell ref="A90:B90"/>
    <mergeCell ref="A92:B92"/>
    <mergeCell ref="A91:B91"/>
    <mergeCell ref="E283:F283"/>
    <mergeCell ref="G260:G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60:F261"/>
    <mergeCell ref="I1:K1"/>
    <mergeCell ref="I2:K2"/>
    <mergeCell ref="I3:K3"/>
    <mergeCell ref="I4:K4"/>
    <mergeCell ref="I5:K5"/>
    <mergeCell ref="J6:K6"/>
    <mergeCell ref="J7:K7"/>
    <mergeCell ref="I8:K8"/>
    <mergeCell ref="J14:K14"/>
    <mergeCell ref="J19:K19"/>
    <mergeCell ref="J18:K18"/>
    <mergeCell ref="J17:K17"/>
    <mergeCell ref="A10:K10"/>
    <mergeCell ref="A11:K11"/>
    <mergeCell ref="A12:K12"/>
    <mergeCell ref="L45:L46"/>
    <mergeCell ref="L34:L35"/>
    <mergeCell ref="K30:K31"/>
    <mergeCell ref="J16:K16"/>
    <mergeCell ref="J15:K15"/>
    <mergeCell ref="J21:K21"/>
    <mergeCell ref="A34:B34"/>
    <mergeCell ref="A35:B35"/>
    <mergeCell ref="A33:B33"/>
    <mergeCell ref="A32:B32"/>
    <mergeCell ref="A31:B31"/>
    <mergeCell ref="A30:B30"/>
    <mergeCell ref="A29:B29"/>
    <mergeCell ref="A28:B28"/>
    <mergeCell ref="A27:B27"/>
    <mergeCell ref="A26:B26"/>
    <mergeCell ref="A24:B25"/>
    <mergeCell ref="K45:K46"/>
    <mergeCell ref="H337:I337"/>
    <mergeCell ref="C338:D338"/>
    <mergeCell ref="H338:I338"/>
    <mergeCell ref="C340:D340"/>
    <mergeCell ref="F340:G340"/>
    <mergeCell ref="C341:D341"/>
    <mergeCell ref="F341:G341"/>
    <mergeCell ref="J20:K20"/>
    <mergeCell ref="E322:F322"/>
    <mergeCell ref="E328:F328"/>
    <mergeCell ref="E329:F329"/>
    <mergeCell ref="E330:F330"/>
    <mergeCell ref="E333:F333"/>
    <mergeCell ref="E334:F334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275:F275"/>
    <mergeCell ref="A250:B250"/>
    <mergeCell ref="A124:B124"/>
    <mergeCell ref="A123:B123"/>
    <mergeCell ref="A122:B122"/>
    <mergeCell ref="A118:B118"/>
    <mergeCell ref="A117:B117"/>
    <mergeCell ref="A116:B116"/>
    <mergeCell ref="A127:B127"/>
    <mergeCell ref="A126:B126"/>
    <mergeCell ref="A125:B125"/>
    <mergeCell ref="A245:B245"/>
    <mergeCell ref="A215:B215"/>
    <mergeCell ref="A121:B121"/>
    <mergeCell ref="A131:B131"/>
    <mergeCell ref="A133:B133"/>
    <mergeCell ref="A134:B134"/>
    <mergeCell ref="A135:B135"/>
    <mergeCell ref="A172:B172"/>
    <mergeCell ref="A173:B173"/>
    <mergeCell ref="A174:B174"/>
    <mergeCell ref="A175:B175"/>
    <mergeCell ref="A178:B178"/>
    <mergeCell ref="A153:B153"/>
    <mergeCell ref="A154:B154"/>
    <mergeCell ref="C337:D337"/>
    <mergeCell ref="A258:B258"/>
    <mergeCell ref="A257:B257"/>
    <mergeCell ref="A256:B256"/>
    <mergeCell ref="A255:B255"/>
    <mergeCell ref="A254:B254"/>
    <mergeCell ref="A253:B253"/>
    <mergeCell ref="A252:B252"/>
    <mergeCell ref="A251:B251"/>
    <mergeCell ref="B260:B261"/>
    <mergeCell ref="C260:C261"/>
    <mergeCell ref="D260:D261"/>
    <mergeCell ref="A260:A261"/>
    <mergeCell ref="A58:B58"/>
    <mergeCell ref="A57:B57"/>
    <mergeCell ref="A75:B75"/>
    <mergeCell ref="A76:B76"/>
    <mergeCell ref="A77:B77"/>
    <mergeCell ref="A78:B78"/>
    <mergeCell ref="A79:B79"/>
    <mergeCell ref="A80:B80"/>
    <mergeCell ref="A53:B53"/>
    <mergeCell ref="A62:B62"/>
    <mergeCell ref="A61:B61"/>
    <mergeCell ref="A60:B60"/>
    <mergeCell ref="A59:B59"/>
    <mergeCell ref="A71:B71"/>
    <mergeCell ref="A72:B72"/>
    <mergeCell ref="A73:B73"/>
    <mergeCell ref="A74:B74"/>
    <mergeCell ref="A97:B97"/>
    <mergeCell ref="A119:B119"/>
    <mergeCell ref="A120:B120"/>
    <mergeCell ref="A83:B83"/>
    <mergeCell ref="A88:B88"/>
    <mergeCell ref="A95:B95"/>
    <mergeCell ref="A94:B94"/>
    <mergeCell ref="A82:B82"/>
    <mergeCell ref="A96:B96"/>
    <mergeCell ref="A111:B111"/>
    <mergeCell ref="A112:B112"/>
    <mergeCell ref="A100:B100"/>
    <mergeCell ref="A101:B101"/>
    <mergeCell ref="A102:B102"/>
    <mergeCell ref="A103:B103"/>
    <mergeCell ref="A104:B104"/>
    <mergeCell ref="A105:B105"/>
    <mergeCell ref="A106:B106"/>
    <mergeCell ref="A110:B110"/>
    <mergeCell ref="A115:B115"/>
    <mergeCell ref="A114:B114"/>
    <mergeCell ref="A113:B113"/>
    <mergeCell ref="A109:B109"/>
    <mergeCell ref="A216:B216"/>
    <mergeCell ref="A217:B217"/>
    <mergeCell ref="A221:B221"/>
    <mergeCell ref="A219:B219"/>
    <mergeCell ref="A220:B220"/>
    <mergeCell ref="A222:B222"/>
    <mergeCell ref="A230:B230"/>
    <mergeCell ref="A231:B231"/>
    <mergeCell ref="A233:B233"/>
    <mergeCell ref="A223:B223"/>
    <mergeCell ref="A227:B227"/>
    <mergeCell ref="A224:B224"/>
    <mergeCell ref="A225:B225"/>
    <mergeCell ref="A226:B226"/>
    <mergeCell ref="A149:B149"/>
    <mergeCell ref="A136:B136"/>
    <mergeCell ref="A128:B128"/>
    <mergeCell ref="A129:B129"/>
    <mergeCell ref="A130:B130"/>
    <mergeCell ref="C15:G16"/>
    <mergeCell ref="C19:G19"/>
    <mergeCell ref="A200:B200"/>
    <mergeCell ref="A205:B205"/>
    <mergeCell ref="A196:B196"/>
    <mergeCell ref="A198:B198"/>
    <mergeCell ref="A199:B199"/>
    <mergeCell ref="A201:B201"/>
    <mergeCell ref="A202:B202"/>
    <mergeCell ref="A203:B203"/>
    <mergeCell ref="A137:B137"/>
    <mergeCell ref="A138:B138"/>
    <mergeCell ref="A139:B139"/>
    <mergeCell ref="A140:B140"/>
    <mergeCell ref="A132:B132"/>
    <mergeCell ref="A49:B49"/>
    <mergeCell ref="A68:B68"/>
    <mergeCell ref="A69:B69"/>
    <mergeCell ref="A70:B70"/>
    <mergeCell ref="A206:B206"/>
    <mergeCell ref="A214:B214"/>
    <mergeCell ref="A207:B207"/>
    <mergeCell ref="A208:B208"/>
    <mergeCell ref="A209:B209"/>
    <mergeCell ref="A211:B211"/>
    <mergeCell ref="A210:B210"/>
    <mergeCell ref="A212:B212"/>
    <mergeCell ref="A213:B213"/>
    <mergeCell ref="E331:F331"/>
    <mergeCell ref="E332:F332"/>
    <mergeCell ref="E323:F323"/>
    <mergeCell ref="E324:F324"/>
    <mergeCell ref="E325:F325"/>
    <mergeCell ref="E326:F326"/>
    <mergeCell ref="E327:F327"/>
    <mergeCell ref="E312:F312"/>
    <mergeCell ref="L270:O270"/>
    <mergeCell ref="E280:F280"/>
    <mergeCell ref="E270:F270"/>
    <mergeCell ref="E271:F271"/>
    <mergeCell ref="E272:F272"/>
    <mergeCell ref="E273:F273"/>
    <mergeCell ref="E274:F274"/>
    <mergeCell ref="E284:F284"/>
    <mergeCell ref="E285:F285"/>
    <mergeCell ref="E286:F286"/>
    <mergeCell ref="E276:F276"/>
    <mergeCell ref="E277:F277"/>
    <mergeCell ref="E278:F278"/>
    <mergeCell ref="E279:F279"/>
    <mergeCell ref="E282:F282"/>
    <mergeCell ref="E281:F281"/>
  </mergeCells>
  <printOptions horizontalCentered="1"/>
  <pageMargins left="0.31496062992125984" right="0" top="0.19685039370078741" bottom="3.937007874015748E-2" header="0.31496062992125984" footer="0.31496062992125984"/>
  <pageSetup paperSize="9" scale="62" orientation="portrait" r:id="rId1"/>
  <rowBreaks count="3" manualBreakCount="3">
    <brk id="124" max="10" man="1"/>
    <brk id="258" max="10" man="1"/>
    <brk id="29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29.12.2023</vt:lpstr>
      <vt:lpstr>'29.12.2023'!Область_печати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vicaaciv06061981@gmail.com</dc:creator>
  <cp:lastModifiedBy>Главный бухгалтер</cp:lastModifiedBy>
  <cp:lastPrinted>2024-04-10T01:33:20Z</cp:lastPrinted>
  <dcterms:created xsi:type="dcterms:W3CDTF">2021-12-31T07:16:16Z</dcterms:created>
  <dcterms:modified xsi:type="dcterms:W3CDTF">2024-04-10T01:33:24Z</dcterms:modified>
</cp:coreProperties>
</file>